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lc.upravitelj\Documents\"/>
    </mc:Choice>
  </mc:AlternateContent>
  <xr:revisionPtr revIDLastSave="0" documentId="13_ncr:1_{5233295B-0C19-4CE5-A5DB-02E88A80B3B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D1452" i="1"/>
  <c r="J1452" i="1" s="1"/>
  <c r="G1452" i="1"/>
  <c r="I1452" i="1" s="1"/>
  <c r="H1452" i="1"/>
  <c r="C1454" i="1"/>
  <c r="C1455" i="1"/>
  <c r="G1455" i="1" s="1"/>
  <c r="D1455" i="1"/>
  <c r="J1455" i="1"/>
  <c r="C1456" i="1"/>
  <c r="D1456" i="1"/>
  <c r="C1457" i="1"/>
  <c r="G1457" i="1" s="1"/>
  <c r="D1457" i="1"/>
  <c r="J1457" i="1"/>
  <c r="C1458" i="1"/>
  <c r="D1458" i="1"/>
  <c r="G1458" i="1"/>
  <c r="C1459" i="1"/>
  <c r="G1459" i="1" s="1"/>
  <c r="D1459" i="1"/>
  <c r="J1459" i="1"/>
  <c r="C1460" i="1"/>
  <c r="D1460" i="1"/>
  <c r="C1462" i="1"/>
  <c r="J1462" i="1" s="1"/>
  <c r="D1462" i="1"/>
  <c r="G1462" i="1"/>
  <c r="H1462" i="1"/>
  <c r="I1462" i="1"/>
  <c r="C1463" i="1"/>
  <c r="J1463" i="1" s="1"/>
  <c r="D1463" i="1"/>
  <c r="G1463" i="1"/>
  <c r="I1463" i="1" s="1"/>
  <c r="H1463" i="1"/>
  <c r="C1464" i="1"/>
  <c r="J1464" i="1" s="1"/>
  <c r="D1464" i="1"/>
  <c r="G1464" i="1"/>
  <c r="H1464" i="1"/>
  <c r="I1464" i="1"/>
  <c r="C1465" i="1"/>
  <c r="J1465" i="1" s="1"/>
  <c r="D1465" i="1"/>
  <c r="G1465" i="1"/>
  <c r="I1465" i="1" s="1"/>
  <c r="H1465" i="1"/>
  <c r="C1466" i="1"/>
  <c r="J1466" i="1" s="1"/>
  <c r="D1466" i="1"/>
  <c r="G1466" i="1"/>
  <c r="H1466" i="1"/>
  <c r="I1466" i="1"/>
  <c r="C1467" i="1"/>
  <c r="J1467" i="1" s="1"/>
  <c r="D1467" i="1"/>
  <c r="G1467" i="1"/>
  <c r="I1467" i="1" s="1"/>
  <c r="H1467" i="1"/>
  <c r="C1468" i="1"/>
  <c r="J1468" i="1" s="1"/>
  <c r="D1468" i="1"/>
  <c r="G1468" i="1"/>
  <c r="H1468" i="1"/>
  <c r="I1468" i="1"/>
  <c r="C1471" i="1"/>
  <c r="D1471" i="1"/>
  <c r="G1471" i="1"/>
  <c r="C1472" i="1"/>
  <c r="G1472" i="1" s="1"/>
  <c r="D1472" i="1"/>
  <c r="J1472" i="1"/>
  <c r="C1473" i="1"/>
  <c r="D1473" i="1"/>
  <c r="G1473" i="1"/>
  <c r="C1474" i="1"/>
  <c r="G1474" i="1" s="1"/>
  <c r="D1474" i="1"/>
  <c r="J1474" i="1"/>
  <c r="C1475" i="1"/>
  <c r="C1476" i="1"/>
  <c r="J1476" i="1" s="1"/>
  <c r="D1476" i="1"/>
  <c r="G1476" i="1"/>
  <c r="I1476" i="1" s="1"/>
  <c r="H1476" i="1"/>
  <c r="C1477" i="1"/>
  <c r="J1477" i="1" s="1"/>
  <c r="D1477" i="1"/>
  <c r="G1477" i="1"/>
  <c r="H1477" i="1"/>
  <c r="I1477" i="1"/>
  <c r="C1478" i="1"/>
  <c r="J1478" i="1" s="1"/>
  <c r="D1478" i="1"/>
  <c r="G1478" i="1"/>
  <c r="I1478" i="1" s="1"/>
  <c r="H1478" i="1"/>
  <c r="C1479" i="1"/>
  <c r="J1479" i="1" s="1"/>
  <c r="D1479" i="1"/>
  <c r="G1479" i="1"/>
  <c r="H1479" i="1"/>
  <c r="I1479" i="1"/>
  <c r="C1480" i="1"/>
  <c r="G1480" i="1" s="1"/>
  <c r="H1480" i="1"/>
  <c r="C1482" i="1"/>
  <c r="G1482" i="1"/>
  <c r="H1482" i="1"/>
  <c r="C1483" i="1"/>
  <c r="C1484" i="1"/>
  <c r="G1484" i="1" s="1"/>
  <c r="H1484" i="1"/>
  <c r="C1485" i="1"/>
  <c r="G1485" i="1" s="1"/>
  <c r="C1486" i="1"/>
  <c r="G1486" i="1"/>
  <c r="H1486" i="1"/>
  <c r="C1487" i="1"/>
  <c r="H1487" i="1" s="1"/>
  <c r="G1487" i="1"/>
  <c r="C1488" i="1"/>
  <c r="G1488" i="1" s="1"/>
  <c r="H1488" i="1"/>
  <c r="C1489" i="1"/>
  <c r="G1489" i="1" s="1"/>
  <c r="C1490" i="1"/>
  <c r="G1490" i="1"/>
  <c r="H1490" i="1"/>
  <c r="C1491" i="1"/>
  <c r="C1492" i="1"/>
  <c r="G1492" i="1" s="1"/>
  <c r="H1492" i="1"/>
  <c r="C1494" i="1"/>
  <c r="G1494" i="1"/>
  <c r="H1494" i="1"/>
  <c r="C1495" i="1"/>
  <c r="H1495" i="1" s="1"/>
  <c r="G1495" i="1"/>
  <c r="C1496" i="1"/>
  <c r="G1496" i="1" s="1"/>
  <c r="H1496" i="1"/>
  <c r="C1497" i="1"/>
  <c r="G1497" i="1" s="1"/>
  <c r="C1498" i="1"/>
  <c r="G1498" i="1"/>
  <c r="H1498" i="1"/>
  <c r="C1500" i="1"/>
  <c r="G1500" i="1" s="1"/>
  <c r="H1500" i="1"/>
  <c r="C1502" i="1"/>
  <c r="G1502" i="1"/>
  <c r="H1502" i="1"/>
  <c r="C1503" i="1"/>
  <c r="H1503" i="1" s="1"/>
  <c r="G1503" i="1"/>
  <c r="C1504" i="1"/>
  <c r="G1504" i="1" s="1"/>
  <c r="H1504" i="1"/>
  <c r="C1505" i="1"/>
  <c r="G1505" i="1" s="1"/>
  <c r="C1506" i="1"/>
  <c r="G1506" i="1"/>
  <c r="H1506" i="1"/>
  <c r="C1507" i="1"/>
  <c r="C1508" i="1"/>
  <c r="G1508" i="1" s="1"/>
  <c r="H1508" i="1"/>
  <c r="C1509" i="1"/>
  <c r="G1509" i="1" s="1"/>
  <c r="C1510" i="1"/>
  <c r="G1510" i="1"/>
  <c r="H1510" i="1"/>
  <c r="C1511" i="1"/>
  <c r="H1511" i="1" s="1"/>
  <c r="G1511" i="1"/>
  <c r="C1512" i="1"/>
  <c r="G1512" i="1" s="1"/>
  <c r="H1512" i="1"/>
  <c r="C1513" i="1"/>
  <c r="G1513" i="1" s="1"/>
  <c r="C1514" i="1"/>
  <c r="G1514" i="1"/>
  <c r="H1514" i="1"/>
  <c r="C1515" i="1"/>
  <c r="H1515" i="1" s="1"/>
  <c r="G1515" i="1"/>
  <c r="C1516" i="1"/>
  <c r="G1516" i="1" s="1"/>
  <c r="H1516" i="1"/>
  <c r="C1520" i="1"/>
  <c r="G1520" i="1" s="1"/>
  <c r="H1520" i="1"/>
  <c r="C1521" i="1"/>
  <c r="G1521" i="1" s="1"/>
  <c r="C1522" i="1"/>
  <c r="G1522" i="1"/>
  <c r="H1522" i="1"/>
  <c r="C1523" i="1"/>
  <c r="H1523" i="1" s="1"/>
  <c r="G1523" i="1"/>
  <c r="C1526" i="1"/>
  <c r="G1526" i="1"/>
  <c r="H1526" i="1"/>
  <c r="C1527" i="1"/>
  <c r="C1528" i="1"/>
  <c r="G1528" i="1" s="1"/>
  <c r="H1528" i="1"/>
  <c r="C1529" i="1"/>
  <c r="G1529" i="1" s="1"/>
  <c r="C1531" i="1"/>
  <c r="H1531" i="1" s="1"/>
  <c r="G1531" i="1"/>
  <c r="C1532" i="1"/>
  <c r="G1532" i="1" s="1"/>
  <c r="H1532" i="1"/>
  <c r="C1533" i="1"/>
  <c r="G1533" i="1" s="1"/>
  <c r="C1534" i="1"/>
  <c r="G1534" i="1"/>
  <c r="H1534" i="1"/>
  <c r="C1536" i="1"/>
  <c r="G1536" i="1" s="1"/>
  <c r="H1536" i="1"/>
  <c r="C1537" i="1"/>
  <c r="G1537" i="1" s="1"/>
  <c r="C1538" i="1"/>
  <c r="G1538" i="1"/>
  <c r="H1538" i="1"/>
  <c r="C1539" i="1"/>
  <c r="H1539" i="1" s="1"/>
  <c r="G1539" i="1"/>
  <c r="C1541" i="1"/>
  <c r="G1541" i="1" s="1"/>
  <c r="C1542" i="1"/>
  <c r="G1542" i="1"/>
  <c r="H1542" i="1"/>
  <c r="C1543" i="1"/>
  <c r="C1544" i="1"/>
  <c r="G1544" i="1" s="1"/>
  <c r="H1544" i="1"/>
  <c r="C1546" i="1"/>
  <c r="G1546" i="1"/>
  <c r="H1546" i="1"/>
  <c r="C1547" i="1"/>
  <c r="H1547" i="1" s="1"/>
  <c r="G1547" i="1"/>
  <c r="C1548" i="1"/>
  <c r="G1548" i="1" s="1"/>
  <c r="H1548" i="1"/>
  <c r="C1549" i="1"/>
  <c r="G1549" i="1" s="1"/>
  <c r="H1550" i="1"/>
  <c r="C1551" i="1"/>
  <c r="H1551" i="1" s="1"/>
  <c r="G1551" i="1"/>
  <c r="C1552" i="1"/>
  <c r="G1552" i="1" s="1"/>
  <c r="H1552" i="1"/>
  <c r="C1553" i="1"/>
  <c r="G1553" i="1" s="1"/>
  <c r="C1554" i="1"/>
  <c r="G1554" i="1"/>
  <c r="H1554" i="1"/>
  <c r="C1556" i="1"/>
  <c r="G1556" i="1" s="1"/>
  <c r="H1556" i="1"/>
  <c r="C1557" i="1"/>
  <c r="G1557" i="1" s="1"/>
  <c r="C1558" i="1"/>
  <c r="G1558" i="1"/>
  <c r="H1558" i="1"/>
  <c r="C1559" i="1"/>
  <c r="H1559" i="1" s="1"/>
  <c r="G1559" i="1"/>
  <c r="C1561" i="1"/>
  <c r="G1561" i="1" s="1"/>
  <c r="C1562" i="1"/>
  <c r="G1562" i="1"/>
  <c r="H1562" i="1"/>
  <c r="C1563" i="1"/>
  <c r="H1563" i="1" s="1"/>
  <c r="G1563" i="1"/>
  <c r="C1564" i="1"/>
  <c r="G1564" i="1" s="1"/>
  <c r="H1564" i="1"/>
  <c r="C1566" i="1"/>
  <c r="G1566" i="1"/>
  <c r="H1566" i="1"/>
  <c r="C1567" i="1"/>
  <c r="H1567" i="1" s="1"/>
  <c r="G1567" i="1"/>
  <c r="C1568" i="1"/>
  <c r="G1568" i="1" s="1"/>
  <c r="H1568" i="1"/>
  <c r="C1569" i="1"/>
  <c r="G1569" i="1" s="1"/>
  <c r="C1571" i="1"/>
  <c r="C1572" i="1"/>
  <c r="G1572" i="1" s="1"/>
  <c r="H1572" i="1"/>
  <c r="C1573" i="1"/>
  <c r="G1573" i="1" s="1"/>
  <c r="C1574" i="1"/>
  <c r="G1574" i="1"/>
  <c r="H1574" i="1"/>
  <c r="C1575" i="1"/>
  <c r="H1575" i="1" s="1"/>
  <c r="G1575" i="1"/>
  <c r="C1577" i="1"/>
  <c r="G1577" i="1" s="1"/>
  <c r="C1578" i="1"/>
  <c r="G1578" i="1"/>
  <c r="H1578" i="1"/>
  <c r="C1579" i="1"/>
  <c r="H1579" i="1" s="1"/>
  <c r="G1579" i="1"/>
  <c r="C1580" i="1"/>
  <c r="G1580" i="1" s="1"/>
  <c r="H1580" i="1"/>
  <c r="E246" i="9"/>
  <c r="B246" i="9" s="1"/>
  <c r="F246" i="9"/>
  <c r="L246" i="9"/>
  <c r="M246" i="9"/>
  <c r="B247" i="9"/>
  <c r="E247" i="9"/>
  <c r="F247" i="9"/>
  <c r="L247" i="9"/>
  <c r="M247" i="9"/>
  <c r="E248" i="9"/>
  <c r="L248" i="9"/>
  <c r="M248" i="9"/>
  <c r="E249" i="9"/>
  <c r="L249" i="9"/>
  <c r="F249" i="9" s="1"/>
  <c r="M249" i="9"/>
  <c r="E250" i="9"/>
  <c r="B250" i="9" s="1"/>
  <c r="L250" i="9"/>
  <c r="F250" i="9" s="1"/>
  <c r="M250" i="9"/>
  <c r="E251" i="9"/>
  <c r="L251" i="9"/>
  <c r="M251" i="9"/>
  <c r="E252" i="9"/>
  <c r="L252" i="9"/>
  <c r="F252" i="9" s="1"/>
  <c r="M252" i="9"/>
  <c r="E253" i="9"/>
  <c r="L253" i="9"/>
  <c r="F253" i="9" s="1"/>
  <c r="B253" i="9" s="1"/>
  <c r="M253" i="9"/>
  <c r="E254" i="9"/>
  <c r="L254" i="9"/>
  <c r="F254" i="9" s="1"/>
  <c r="M254" i="9"/>
  <c r="E255" i="9"/>
  <c r="L255" i="9"/>
  <c r="M255" i="9"/>
  <c r="F255" i="9" s="1"/>
  <c r="B255" i="9" s="1"/>
  <c r="E256" i="9"/>
  <c r="L256" i="9"/>
  <c r="M256" i="9"/>
  <c r="E257" i="9"/>
  <c r="L257" i="9"/>
  <c r="M257" i="9"/>
  <c r="F257" i="9" s="1"/>
  <c r="B257" i="9" s="1"/>
  <c r="E258" i="9"/>
  <c r="F258" i="9"/>
  <c r="L258" i="9"/>
  <c r="M258" i="9"/>
  <c r="B259" i="9"/>
  <c r="E259" i="9"/>
  <c r="L259" i="9"/>
  <c r="M259" i="9"/>
  <c r="F259" i="9" s="1"/>
  <c r="E260" i="9"/>
  <c r="L260" i="9"/>
  <c r="M260" i="9"/>
  <c r="E261" i="9"/>
  <c r="L261" i="9"/>
  <c r="F261" i="9" s="1"/>
  <c r="M261" i="9"/>
  <c r="E262" i="9"/>
  <c r="B262" i="9" s="1"/>
  <c r="L262" i="9"/>
  <c r="F262" i="9" s="1"/>
  <c r="M262" i="9"/>
  <c r="E263" i="9"/>
  <c r="L263" i="9"/>
  <c r="M263" i="9"/>
  <c r="E264" i="9"/>
  <c r="B264" i="9" s="1"/>
  <c r="L264" i="9"/>
  <c r="F264" i="9" s="1"/>
  <c r="M264" i="9"/>
  <c r="E265" i="9"/>
  <c r="L265" i="9"/>
  <c r="F265" i="9" s="1"/>
  <c r="B265" i="9" s="1"/>
  <c r="M265" i="9"/>
  <c r="E266" i="9"/>
  <c r="L266" i="9"/>
  <c r="F266" i="9" s="1"/>
  <c r="M266" i="9"/>
  <c r="E267" i="9"/>
  <c r="F267" i="9"/>
  <c r="B267" i="9" s="1"/>
  <c r="L267" i="9"/>
  <c r="M267" i="9"/>
  <c r="E268" i="9"/>
  <c r="L268" i="9"/>
  <c r="M268" i="9"/>
  <c r="B269" i="9"/>
  <c r="E269" i="9"/>
  <c r="L269" i="9"/>
  <c r="M269" i="9"/>
  <c r="F269" i="9" s="1"/>
  <c r="E270" i="9"/>
  <c r="B270" i="9" s="1"/>
  <c r="F270" i="9"/>
  <c r="L270" i="9"/>
  <c r="M270" i="9"/>
  <c r="E271" i="9"/>
  <c r="L271" i="9"/>
  <c r="M271" i="9"/>
  <c r="F271" i="9" s="1"/>
  <c r="E272" i="9"/>
  <c r="F273" i="9"/>
  <c r="H273" i="9"/>
  <c r="I273" i="9"/>
  <c r="F274" i="9"/>
  <c r="E275" i="9"/>
  <c r="B275" i="9" s="1"/>
  <c r="H275" i="9"/>
  <c r="L275" i="9"/>
  <c r="F275" i="9" s="1"/>
  <c r="F276" i="9"/>
  <c r="F278" i="9"/>
  <c r="F279" i="9"/>
  <c r="G279" i="9"/>
  <c r="E279" i="9" s="1"/>
  <c r="B279" i="9" s="1"/>
  <c r="F280" i="9"/>
  <c r="F281" i="9"/>
  <c r="G281" i="9"/>
  <c r="E281" i="9" s="1"/>
  <c r="B281" i="9" s="1"/>
  <c r="F282" i="9"/>
  <c r="G282" i="9"/>
  <c r="E282" i="9" s="1"/>
  <c r="B282" i="9" s="1"/>
  <c r="H282" i="9"/>
  <c r="F283" i="9"/>
  <c r="B283" i="9" s="1"/>
  <c r="G283" i="9"/>
  <c r="E283" i="9" s="1"/>
  <c r="H283" i="9"/>
  <c r="E284" i="9"/>
  <c r="B284" i="9" s="1"/>
  <c r="F284" i="9"/>
  <c r="G284" i="9"/>
  <c r="H284" i="9"/>
  <c r="F285" i="9"/>
  <c r="F286" i="9"/>
  <c r="G286" i="9"/>
  <c r="H286" i="9"/>
  <c r="E286" i="9" s="1"/>
  <c r="B286" i="9" s="1"/>
  <c r="F287" i="9"/>
  <c r="G287" i="9"/>
  <c r="E287" i="9" s="1"/>
  <c r="B287" i="9" s="1"/>
  <c r="H287" i="9"/>
  <c r="F288" i="9"/>
  <c r="G288" i="9"/>
  <c r="E288" i="9" s="1"/>
  <c r="B288" i="9" s="1"/>
  <c r="H288" i="9"/>
  <c r="F289" i="9"/>
  <c r="G289" i="9"/>
  <c r="E289" i="9" s="1"/>
  <c r="B289" i="9" s="1"/>
  <c r="H289" i="9"/>
  <c r="F290" i="9"/>
  <c r="F291" i="9"/>
  <c r="G291" i="9"/>
  <c r="F292" i="9"/>
  <c r="G292" i="9"/>
  <c r="H292" i="9"/>
  <c r="E293" i="9"/>
  <c r="F293" i="9"/>
  <c r="G293" i="9"/>
  <c r="H293" i="9"/>
  <c r="F294" i="9"/>
  <c r="G294" i="9"/>
  <c r="H294" i="9"/>
  <c r="E294" i="9" s="1"/>
  <c r="F295" i="9"/>
  <c r="G295" i="9"/>
  <c r="H295" i="9"/>
  <c r="F296" i="9"/>
  <c r="G296" i="9"/>
  <c r="H296" i="9"/>
  <c r="F297" i="9"/>
  <c r="G297" i="9"/>
  <c r="E297" i="9" s="1"/>
  <c r="B297" i="9" s="1"/>
  <c r="H297" i="9"/>
  <c r="B298" i="9"/>
  <c r="F298" i="9"/>
  <c r="G298" i="9"/>
  <c r="H298" i="9"/>
  <c r="E298" i="9" s="1"/>
  <c r="B299" i="9"/>
  <c r="E299" i="9"/>
  <c r="F299" i="9"/>
  <c r="G299" i="9"/>
  <c r="H299" i="9"/>
  <c r="B300" i="9"/>
  <c r="F300" i="9"/>
  <c r="G300" i="9"/>
  <c r="E300" i="9" s="1"/>
  <c r="H300" i="9"/>
  <c r="F301" i="9"/>
  <c r="G301" i="9"/>
  <c r="E301" i="9" s="1"/>
  <c r="B301" i="9" s="1"/>
  <c r="H301" i="9"/>
  <c r="F302" i="9"/>
  <c r="B302" i="9" s="1"/>
  <c r="G302" i="9"/>
  <c r="H302" i="9"/>
  <c r="E302" i="9" s="1"/>
  <c r="B303" i="9"/>
  <c r="F303" i="9"/>
  <c r="G303" i="9"/>
  <c r="E303" i="9" s="1"/>
  <c r="H303" i="9"/>
  <c r="F304" i="9"/>
  <c r="G304" i="9"/>
  <c r="H304" i="9"/>
  <c r="E305" i="9"/>
  <c r="F305" i="9"/>
  <c r="G305" i="9"/>
  <c r="H305" i="9"/>
  <c r="E306" i="9"/>
  <c r="F306" i="9"/>
  <c r="G306" i="9"/>
  <c r="H306" i="9"/>
  <c r="F307" i="9"/>
  <c r="G307" i="9"/>
  <c r="E307" i="9" s="1"/>
  <c r="B307" i="9" s="1"/>
  <c r="H307" i="9"/>
  <c r="F308" i="9"/>
  <c r="F309" i="9"/>
  <c r="G309" i="9"/>
  <c r="E309" i="9" s="1"/>
  <c r="B309" i="9" s="1"/>
  <c r="H309" i="9"/>
  <c r="F310" i="9"/>
  <c r="F311" i="9"/>
  <c r="F313" i="9"/>
  <c r="F314" i="9"/>
  <c r="F316" i="9"/>
  <c r="F315" i="9" s="1"/>
  <c r="F318" i="9"/>
  <c r="F317" i="9" s="1"/>
  <c r="J1448" i="9"/>
  <c r="L1448" i="9"/>
  <c r="M245" i="9"/>
  <c r="L245" i="9"/>
  <c r="F245" i="9" s="1"/>
  <c r="E245" i="9"/>
  <c r="M244" i="9"/>
  <c r="F244" i="9" s="1"/>
  <c r="B244" i="9" s="1"/>
  <c r="L244" i="9"/>
  <c r="E244" i="9"/>
  <c r="M243" i="9"/>
  <c r="L243" i="9"/>
  <c r="F243" i="9" s="1"/>
  <c r="E243" i="9"/>
  <c r="B243" i="9" s="1"/>
  <c r="M242" i="9"/>
  <c r="L242" i="9"/>
  <c r="F242" i="9"/>
  <c r="E242" i="9"/>
  <c r="B242" i="9" s="1"/>
  <c r="M241" i="9"/>
  <c r="L241" i="9"/>
  <c r="F241" i="9" s="1"/>
  <c r="E241" i="9"/>
  <c r="M240" i="9"/>
  <c r="L240" i="9"/>
  <c r="F240" i="9" s="1"/>
  <c r="B240" i="9" s="1"/>
  <c r="E240" i="9"/>
  <c r="M239" i="9"/>
  <c r="L239" i="9"/>
  <c r="F239" i="9" s="1"/>
  <c r="E239" i="9"/>
  <c r="M238" i="9"/>
  <c r="F238" i="9" s="1"/>
  <c r="L238" i="9"/>
  <c r="E238" i="9"/>
  <c r="M237" i="9"/>
  <c r="L237" i="9"/>
  <c r="F237" i="9"/>
  <c r="E237" i="9"/>
  <c r="B237" i="9" s="1"/>
  <c r="M236" i="9"/>
  <c r="F236" i="9" s="1"/>
  <c r="L236" i="9"/>
  <c r="E236" i="9"/>
  <c r="B236" i="9"/>
  <c r="M235" i="9"/>
  <c r="L235" i="9"/>
  <c r="F235" i="9" s="1"/>
  <c r="E235" i="9"/>
  <c r="B235" i="9"/>
  <c r="M234" i="9"/>
  <c r="L234" i="9"/>
  <c r="F234" i="9"/>
  <c r="B234" i="9" s="1"/>
  <c r="E234" i="9"/>
  <c r="M233" i="9"/>
  <c r="L233" i="9"/>
  <c r="F233" i="9"/>
  <c r="E233" i="9"/>
  <c r="M232" i="9"/>
  <c r="L232" i="9"/>
  <c r="F232" i="9"/>
  <c r="B232" i="9" s="1"/>
  <c r="E232" i="9"/>
  <c r="M231" i="9"/>
  <c r="L231" i="9"/>
  <c r="F231" i="9" s="1"/>
  <c r="E231" i="9"/>
  <c r="B231" i="9" s="1"/>
  <c r="M230" i="9"/>
  <c r="L230" i="9"/>
  <c r="F230" i="9"/>
  <c r="E230" i="9"/>
  <c r="B230" i="9"/>
  <c r="M229" i="9"/>
  <c r="L229" i="9"/>
  <c r="F229" i="9" s="1"/>
  <c r="E229" i="9"/>
  <c r="B229" i="9" s="1"/>
  <c r="M228" i="9"/>
  <c r="L228" i="9"/>
  <c r="F228" i="9" s="1"/>
  <c r="B228" i="9" s="1"/>
  <c r="E228" i="9"/>
  <c r="M227" i="9"/>
  <c r="L227" i="9"/>
  <c r="F227" i="9" s="1"/>
  <c r="E227" i="9"/>
  <c r="M226" i="9"/>
  <c r="L226" i="9"/>
  <c r="F226" i="9"/>
  <c r="E226" i="9"/>
  <c r="M225" i="9"/>
  <c r="L225" i="9"/>
  <c r="F225" i="9"/>
  <c r="E225" i="9"/>
  <c r="B225" i="9" s="1"/>
  <c r="M224" i="9"/>
  <c r="L224" i="9"/>
  <c r="F224" i="9"/>
  <c r="B224" i="9" s="1"/>
  <c r="E224" i="9"/>
  <c r="M223" i="9"/>
  <c r="L223" i="9"/>
  <c r="E223" i="9"/>
  <c r="M222" i="9"/>
  <c r="L222" i="9"/>
  <c r="F222" i="9"/>
  <c r="B222" i="9" s="1"/>
  <c r="E222" i="9"/>
  <c r="M221" i="9"/>
  <c r="L221" i="9"/>
  <c r="F221" i="9"/>
  <c r="E221" i="9"/>
  <c r="B221" i="9" s="1"/>
  <c r="M220" i="9"/>
  <c r="L220" i="9"/>
  <c r="F220" i="9" s="1"/>
  <c r="B220" i="9" s="1"/>
  <c r="E220" i="9"/>
  <c r="M219" i="9"/>
  <c r="L219" i="9"/>
  <c r="F219" i="9" s="1"/>
  <c r="E219" i="9"/>
  <c r="B219" i="9"/>
  <c r="M218" i="9"/>
  <c r="L218" i="9"/>
  <c r="F218" i="9"/>
  <c r="E218" i="9"/>
  <c r="B218" i="9"/>
  <c r="M217" i="9"/>
  <c r="L217" i="9"/>
  <c r="F217" i="9" s="1"/>
  <c r="E217" i="9"/>
  <c r="B217" i="9" s="1"/>
  <c r="M216" i="9"/>
  <c r="L216" i="9"/>
  <c r="F216" i="9" s="1"/>
  <c r="E216" i="9"/>
  <c r="B216" i="9"/>
  <c r="M215" i="9"/>
  <c r="L215" i="9"/>
  <c r="F215" i="9" s="1"/>
  <c r="E215" i="9"/>
  <c r="B215" i="9" s="1"/>
  <c r="M214" i="9"/>
  <c r="L214" i="9"/>
  <c r="F214" i="9"/>
  <c r="E214" i="9"/>
  <c r="E213" i="9"/>
  <c r="F212" i="9"/>
  <c r="F211" i="9"/>
  <c r="F210" i="9"/>
  <c r="F209" i="9"/>
  <c r="F208" i="9"/>
  <c r="F207" i="9"/>
  <c r="F206" i="9"/>
  <c r="G205" i="9"/>
  <c r="E205" i="9" s="1"/>
  <c r="F205" i="9"/>
  <c r="G204" i="9"/>
  <c r="E204" i="9" s="1"/>
  <c r="B204" i="9" s="1"/>
  <c r="F204" i="9"/>
  <c r="F203" i="9"/>
  <c r="F202" i="9"/>
  <c r="F201" i="9"/>
  <c r="G200" i="9"/>
  <c r="E200" i="9" s="1"/>
  <c r="B200" i="9" s="1"/>
  <c r="F200" i="9"/>
  <c r="F199" i="9"/>
  <c r="F198" i="9"/>
  <c r="F197" i="9"/>
  <c r="F196" i="9"/>
  <c r="G195" i="9"/>
  <c r="E195" i="9" s="1"/>
  <c r="F195" i="9"/>
  <c r="F194" i="9"/>
  <c r="F193" i="9"/>
  <c r="L192" i="9"/>
  <c r="F192" i="9" s="1"/>
  <c r="G192" i="9"/>
  <c r="E192" i="9" s="1"/>
  <c r="B192" i="9" s="1"/>
  <c r="F191" i="9"/>
  <c r="G190" i="9"/>
  <c r="E190" i="9" s="1"/>
  <c r="B190" i="9" s="1"/>
  <c r="F190" i="9"/>
  <c r="F189" i="9"/>
  <c r="F188" i="9"/>
  <c r="F187" i="9"/>
  <c r="G186" i="9"/>
  <c r="E186" i="9" s="1"/>
  <c r="F186" i="9"/>
  <c r="F185" i="9"/>
  <c r="F184" i="9"/>
  <c r="F183" i="9"/>
  <c r="F182" i="9"/>
  <c r="F181" i="9"/>
  <c r="F180" i="9"/>
  <c r="F179" i="9"/>
  <c r="F178" i="9"/>
  <c r="G177" i="9"/>
  <c r="E177" i="9" s="1"/>
  <c r="F177" i="9"/>
  <c r="F176" i="9"/>
  <c r="F175" i="9"/>
  <c r="G174" i="9"/>
  <c r="E174" i="9" s="1"/>
  <c r="B174" i="9" s="1"/>
  <c r="F174" i="9"/>
  <c r="F173" i="9"/>
  <c r="F172" i="9"/>
  <c r="F171" i="9"/>
  <c r="F170" i="9"/>
  <c r="G169" i="9"/>
  <c r="E169" i="9" s="1"/>
  <c r="F169" i="9"/>
  <c r="B169" i="9"/>
  <c r="G168" i="9"/>
  <c r="E168" i="9" s="1"/>
  <c r="B168" i="9" s="1"/>
  <c r="F168" i="9"/>
  <c r="F167" i="9"/>
  <c r="F166" i="9"/>
  <c r="F165" i="9"/>
  <c r="F164" i="9"/>
  <c r="F163" i="9"/>
  <c r="F162" i="9"/>
  <c r="F161" i="9"/>
  <c r="H160" i="9"/>
  <c r="G160" i="9"/>
  <c r="F160" i="9"/>
  <c r="E160" i="9"/>
  <c r="B160" i="9" s="1"/>
  <c r="H159" i="9"/>
  <c r="G159" i="9"/>
  <c r="F159" i="9"/>
  <c r="H158" i="9"/>
  <c r="G158" i="9"/>
  <c r="F158" i="9"/>
  <c r="E158" i="9"/>
  <c r="B158" i="9"/>
  <c r="H157" i="9"/>
  <c r="E157" i="9" s="1"/>
  <c r="G157" i="9"/>
  <c r="F157" i="9"/>
  <c r="B157" i="9"/>
  <c r="H156" i="9"/>
  <c r="G156" i="9"/>
  <c r="E156" i="9" s="1"/>
  <c r="B156" i="9" s="1"/>
  <c r="F156" i="9"/>
  <c r="H155" i="9"/>
  <c r="G155" i="9"/>
  <c r="E155" i="9" s="1"/>
  <c r="F155" i="9"/>
  <c r="H154" i="9"/>
  <c r="G154" i="9"/>
  <c r="E154" i="9" s="1"/>
  <c r="F154" i="9"/>
  <c r="B154" i="9"/>
  <c r="H153" i="9"/>
  <c r="G153" i="9"/>
  <c r="F153" i="9"/>
  <c r="E153" i="9"/>
  <c r="B153" i="9"/>
  <c r="H152" i="9"/>
  <c r="G152" i="9"/>
  <c r="E152" i="9" s="1"/>
  <c r="B152" i="9" s="1"/>
  <c r="F152" i="9"/>
  <c r="H151" i="9"/>
  <c r="G151" i="9"/>
  <c r="E151" i="9" s="1"/>
  <c r="B151" i="9" s="1"/>
  <c r="F151" i="9"/>
  <c r="H150" i="9"/>
  <c r="G150" i="9"/>
  <c r="F150" i="9"/>
  <c r="E150" i="9"/>
  <c r="B150" i="9" s="1"/>
  <c r="H149" i="9"/>
  <c r="E149" i="9" s="1"/>
  <c r="G149" i="9"/>
  <c r="F149" i="9"/>
  <c r="H148" i="9"/>
  <c r="G148" i="9"/>
  <c r="E148" i="9" s="1"/>
  <c r="F148" i="9"/>
  <c r="H147" i="9"/>
  <c r="G147" i="9"/>
  <c r="F147" i="9"/>
  <c r="H146" i="9"/>
  <c r="E146" i="9" s="1"/>
  <c r="B146" i="9" s="1"/>
  <c r="G146" i="9"/>
  <c r="F146" i="9"/>
  <c r="H145" i="9"/>
  <c r="E145" i="9" s="1"/>
  <c r="G145" i="9"/>
  <c r="F145" i="9"/>
  <c r="B145" i="9"/>
  <c r="H144" i="9"/>
  <c r="G144" i="9"/>
  <c r="E144" i="9" s="1"/>
  <c r="F144" i="9"/>
  <c r="G143" i="9"/>
  <c r="F143" i="9"/>
  <c r="H142" i="9"/>
  <c r="G142" i="9"/>
  <c r="E142" i="9" s="1"/>
  <c r="B142" i="9" s="1"/>
  <c r="F142" i="9"/>
  <c r="H141" i="9"/>
  <c r="G141" i="9"/>
  <c r="F141" i="9"/>
  <c r="E141" i="9"/>
  <c r="B141" i="9"/>
  <c r="H140" i="9"/>
  <c r="G140" i="9"/>
  <c r="E140" i="9" s="1"/>
  <c r="B140" i="9" s="1"/>
  <c r="F140" i="9"/>
  <c r="H139" i="9"/>
  <c r="G139" i="9"/>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c r="H133" i="9"/>
  <c r="E133" i="9" s="1"/>
  <c r="G133" i="9"/>
  <c r="F133" i="9"/>
  <c r="B133" i="9"/>
  <c r="H132" i="9"/>
  <c r="G132" i="9"/>
  <c r="E132" i="9" s="1"/>
  <c r="F132" i="9"/>
  <c r="H131" i="9"/>
  <c r="G131" i="9"/>
  <c r="E131" i="9" s="1"/>
  <c r="F131" i="9"/>
  <c r="H130" i="9"/>
  <c r="G130" i="9"/>
  <c r="E130" i="9" s="1"/>
  <c r="B130" i="9" s="1"/>
  <c r="F130" i="9"/>
  <c r="H129" i="9"/>
  <c r="G129" i="9"/>
  <c r="F129" i="9"/>
  <c r="B129" i="9" s="1"/>
  <c r="E129" i="9"/>
  <c r="H128" i="9"/>
  <c r="G128" i="9"/>
  <c r="E128" i="9" s="1"/>
  <c r="F128" i="9"/>
  <c r="H127" i="9"/>
  <c r="G127" i="9"/>
  <c r="F127" i="9"/>
  <c r="H126" i="9"/>
  <c r="G126" i="9"/>
  <c r="F126" i="9"/>
  <c r="E126" i="9"/>
  <c r="B126" i="9" s="1"/>
  <c r="H125" i="9"/>
  <c r="G125" i="9"/>
  <c r="F125" i="9"/>
  <c r="E125" i="9"/>
  <c r="B125" i="9" s="1"/>
  <c r="H124" i="9"/>
  <c r="G124" i="9"/>
  <c r="F124" i="9"/>
  <c r="E124" i="9"/>
  <c r="H123" i="9"/>
  <c r="G123" i="9"/>
  <c r="E123" i="9" s="1"/>
  <c r="B123" i="9" s="1"/>
  <c r="F123" i="9"/>
  <c r="H122" i="9"/>
  <c r="G122" i="9"/>
  <c r="F122" i="9"/>
  <c r="E122" i="9"/>
  <c r="B122" i="9" s="1"/>
  <c r="H121" i="9"/>
  <c r="G121" i="9"/>
  <c r="F121" i="9"/>
  <c r="B121" i="9" s="1"/>
  <c r="E121" i="9"/>
  <c r="H120" i="9"/>
  <c r="G120" i="9"/>
  <c r="E120" i="9" s="1"/>
  <c r="B120" i="9" s="1"/>
  <c r="F120" i="9"/>
  <c r="H119" i="9"/>
  <c r="G119" i="9"/>
  <c r="F119" i="9"/>
  <c r="H118" i="9"/>
  <c r="G118" i="9"/>
  <c r="F118" i="9"/>
  <c r="E118" i="9"/>
  <c r="B118" i="9" s="1"/>
  <c r="H117" i="9"/>
  <c r="G117" i="9"/>
  <c r="F117" i="9"/>
  <c r="E117" i="9"/>
  <c r="B117" i="9" s="1"/>
  <c r="H116" i="9"/>
  <c r="G116" i="9"/>
  <c r="F116" i="9"/>
  <c r="E116" i="9"/>
  <c r="B116" i="9" s="1"/>
  <c r="H115" i="9"/>
  <c r="G115" i="9"/>
  <c r="F115" i="9"/>
  <c r="H114" i="9"/>
  <c r="G114" i="9"/>
  <c r="E114" i="9" s="1"/>
  <c r="F114" i="9"/>
  <c r="B114" i="9"/>
  <c r="H113" i="9"/>
  <c r="G113" i="9"/>
  <c r="F113" i="9"/>
  <c r="E113" i="9"/>
  <c r="B113" i="9" s="1"/>
  <c r="H112" i="9"/>
  <c r="G112" i="9"/>
  <c r="E112" i="9" s="1"/>
  <c r="B112" i="9" s="1"/>
  <c r="F112" i="9"/>
  <c r="H111" i="9"/>
  <c r="G111" i="9"/>
  <c r="E111" i="9" s="1"/>
  <c r="B111" i="9" s="1"/>
  <c r="F111" i="9"/>
  <c r="H110" i="9"/>
  <c r="G110" i="9"/>
  <c r="F110" i="9"/>
  <c r="E110" i="9"/>
  <c r="B110" i="9" s="1"/>
  <c r="H109" i="9"/>
  <c r="E109" i="9" s="1"/>
  <c r="G109" i="9"/>
  <c r="F109" i="9"/>
  <c r="B109" i="9"/>
  <c r="H108" i="9"/>
  <c r="G108" i="9"/>
  <c r="E108" i="9" s="1"/>
  <c r="B108" i="9" s="1"/>
  <c r="F108" i="9"/>
  <c r="H107" i="9"/>
  <c r="G107" i="9"/>
  <c r="E107" i="9" s="1"/>
  <c r="F107" i="9"/>
  <c r="B107" i="9"/>
  <c r="H106" i="9"/>
  <c r="G106" i="9"/>
  <c r="E106" i="9" s="1"/>
  <c r="F106" i="9"/>
  <c r="B106" i="9"/>
  <c r="H105" i="9"/>
  <c r="G105" i="9"/>
  <c r="F105" i="9"/>
  <c r="E105" i="9"/>
  <c r="B105" i="9"/>
  <c r="H104" i="9"/>
  <c r="G104" i="9"/>
  <c r="E104" i="9" s="1"/>
  <c r="F104" i="9"/>
  <c r="H103" i="9"/>
  <c r="G103" i="9"/>
  <c r="E103" i="9" s="1"/>
  <c r="B103" i="9" s="1"/>
  <c r="F103" i="9"/>
  <c r="H102" i="9"/>
  <c r="E102" i="9" s="1"/>
  <c r="B102" i="9" s="1"/>
  <c r="G102" i="9"/>
  <c r="F102" i="9"/>
  <c r="H101" i="9"/>
  <c r="E101" i="9" s="1"/>
  <c r="G101" i="9"/>
  <c r="F101" i="9"/>
  <c r="H100" i="9"/>
  <c r="G100" i="9"/>
  <c r="F100" i="9"/>
  <c r="E100" i="9"/>
  <c r="B100" i="9" s="1"/>
  <c r="H99" i="9"/>
  <c r="G99" i="9"/>
  <c r="E99" i="9" s="1"/>
  <c r="F99" i="9"/>
  <c r="B99" i="9"/>
  <c r="H98" i="9"/>
  <c r="E98" i="9" s="1"/>
  <c r="B98" i="9" s="1"/>
  <c r="G98" i="9"/>
  <c r="F98" i="9"/>
  <c r="H97" i="9"/>
  <c r="G97" i="9"/>
  <c r="E97" i="9" s="1"/>
  <c r="F97" i="9"/>
  <c r="H96" i="9"/>
  <c r="G96" i="9"/>
  <c r="E96" i="9" s="1"/>
  <c r="B96" i="9" s="1"/>
  <c r="F96" i="9"/>
  <c r="H95" i="9"/>
  <c r="G95" i="9"/>
  <c r="F95" i="9"/>
  <c r="E95" i="9"/>
  <c r="B95" i="9" s="1"/>
  <c r="H94" i="9"/>
  <c r="G94" i="9"/>
  <c r="E94" i="9" s="1"/>
  <c r="F94" i="9"/>
  <c r="B94" i="9"/>
  <c r="H93" i="9"/>
  <c r="G93" i="9"/>
  <c r="F93" i="9"/>
  <c r="E93" i="9"/>
  <c r="B93" i="9"/>
  <c r="H92" i="9"/>
  <c r="G92" i="9"/>
  <c r="F92" i="9"/>
  <c r="H91" i="9"/>
  <c r="G91" i="9"/>
  <c r="F91" i="9"/>
  <c r="E91" i="9"/>
  <c r="B91" i="9"/>
  <c r="H90" i="9"/>
  <c r="E90" i="9" s="1"/>
  <c r="G90" i="9"/>
  <c r="F90" i="9"/>
  <c r="B90" i="9"/>
  <c r="H89" i="9"/>
  <c r="G89" i="9"/>
  <c r="F89" i="9"/>
  <c r="E89" i="9"/>
  <c r="B89" i="9"/>
  <c r="H88" i="9"/>
  <c r="G88" i="9"/>
  <c r="E88" i="9" s="1"/>
  <c r="F88" i="9"/>
  <c r="H87" i="9"/>
  <c r="G87" i="9"/>
  <c r="F87" i="9"/>
  <c r="H86" i="9"/>
  <c r="G86" i="9"/>
  <c r="F86" i="9"/>
  <c r="E86" i="9"/>
  <c r="H85" i="9"/>
  <c r="G85" i="9"/>
  <c r="E85" i="9" s="1"/>
  <c r="F85" i="9"/>
  <c r="B85" i="9"/>
  <c r="H84" i="9"/>
  <c r="G84" i="9"/>
  <c r="E84" i="9" s="1"/>
  <c r="F84" i="9"/>
  <c r="B84" i="9"/>
  <c r="H83" i="9"/>
  <c r="G83" i="9"/>
  <c r="E83" i="9" s="1"/>
  <c r="B83" i="9" s="1"/>
  <c r="F83" i="9"/>
  <c r="H82" i="9"/>
  <c r="G82" i="9"/>
  <c r="F82" i="9"/>
  <c r="E82" i="9"/>
  <c r="B82" i="9" s="1"/>
  <c r="H81" i="9"/>
  <c r="G81" i="9"/>
  <c r="F81" i="9"/>
  <c r="E81" i="9"/>
  <c r="B81" i="9"/>
  <c r="H80" i="9"/>
  <c r="G80" i="9"/>
  <c r="F80" i="9"/>
  <c r="H79" i="9"/>
  <c r="G79" i="9"/>
  <c r="E79" i="9" s="1"/>
  <c r="B79" i="9" s="1"/>
  <c r="F79" i="9"/>
  <c r="H78" i="9"/>
  <c r="G78" i="9"/>
  <c r="F78" i="9"/>
  <c r="E78" i="9"/>
  <c r="B78" i="9" s="1"/>
  <c r="H77" i="9"/>
  <c r="E77" i="9" s="1"/>
  <c r="B77" i="9" s="1"/>
  <c r="G77" i="9"/>
  <c r="F77" i="9"/>
  <c r="H76" i="9"/>
  <c r="G76" i="9"/>
  <c r="E76" i="9" s="1"/>
  <c r="F76" i="9"/>
  <c r="B76" i="9"/>
  <c r="H75" i="9"/>
  <c r="G75" i="9"/>
  <c r="E75" i="9" s="1"/>
  <c r="F75" i="9"/>
  <c r="B75" i="9" s="1"/>
  <c r="H74" i="9"/>
  <c r="G74" i="9"/>
  <c r="E74" i="9" s="1"/>
  <c r="B74" i="9" s="1"/>
  <c r="F74" i="9"/>
  <c r="H73" i="9"/>
  <c r="G73" i="9"/>
  <c r="F73" i="9"/>
  <c r="E73" i="9"/>
  <c r="B73" i="9" s="1"/>
  <c r="H72" i="9"/>
  <c r="G72" i="9"/>
  <c r="F72" i="9"/>
  <c r="E72" i="9"/>
  <c r="B72" i="9" s="1"/>
  <c r="H71" i="9"/>
  <c r="G71" i="9"/>
  <c r="E71" i="9" s="1"/>
  <c r="B71" i="9" s="1"/>
  <c r="F71" i="9"/>
  <c r="H70" i="9"/>
  <c r="G70" i="9"/>
  <c r="F70" i="9"/>
  <c r="E70" i="9"/>
  <c r="B70" i="9" s="1"/>
  <c r="H69" i="9"/>
  <c r="G69" i="9"/>
  <c r="F69" i="9"/>
  <c r="E69" i="9"/>
  <c r="B69" i="9"/>
  <c r="H68" i="9"/>
  <c r="G68" i="9"/>
  <c r="F68" i="9"/>
  <c r="H67" i="9"/>
  <c r="G67" i="9"/>
  <c r="F67" i="9"/>
  <c r="E67" i="9"/>
  <c r="B67" i="9" s="1"/>
  <c r="H66" i="9"/>
  <c r="G66" i="9"/>
  <c r="F66" i="9"/>
  <c r="E66" i="9"/>
  <c r="B66" i="9"/>
  <c r="H65" i="9"/>
  <c r="E65" i="9" s="1"/>
  <c r="B65" i="9" s="1"/>
  <c r="G65" i="9"/>
  <c r="F65" i="9"/>
  <c r="H64" i="9"/>
  <c r="G64" i="9"/>
  <c r="F64" i="9"/>
  <c r="E64" i="9"/>
  <c r="B64" i="9" s="1"/>
  <c r="H63" i="9"/>
  <c r="G63" i="9"/>
  <c r="E63" i="9" s="1"/>
  <c r="F63" i="9"/>
  <c r="B63" i="9"/>
  <c r="H62" i="9"/>
  <c r="G62" i="9"/>
  <c r="F62" i="9"/>
  <c r="E62" i="9"/>
  <c r="B62" i="9" s="1"/>
  <c r="H61" i="9"/>
  <c r="G61" i="9"/>
  <c r="E61" i="9" s="1"/>
  <c r="F61" i="9"/>
  <c r="H60" i="9"/>
  <c r="G60" i="9"/>
  <c r="E60" i="9" s="1"/>
  <c r="B60" i="9" s="1"/>
  <c r="F60" i="9"/>
  <c r="H59" i="9"/>
  <c r="G59" i="9"/>
  <c r="F59" i="9"/>
  <c r="E59" i="9"/>
  <c r="B59" i="9"/>
  <c r="H58" i="9"/>
  <c r="G58" i="9"/>
  <c r="E58" i="9" s="1"/>
  <c r="B58" i="9" s="1"/>
  <c r="F58" i="9"/>
  <c r="H57" i="9"/>
  <c r="G57" i="9"/>
  <c r="F57" i="9"/>
  <c r="H56" i="9"/>
  <c r="G56" i="9"/>
  <c r="F56" i="9"/>
  <c r="E56" i="9"/>
  <c r="B56" i="9"/>
  <c r="H55" i="9"/>
  <c r="G55" i="9"/>
  <c r="F55" i="9"/>
  <c r="H54" i="9"/>
  <c r="G54" i="9"/>
  <c r="F54" i="9"/>
  <c r="E54" i="9"/>
  <c r="B54" i="9"/>
  <c r="H53" i="9"/>
  <c r="G53" i="9"/>
  <c r="F53" i="9"/>
  <c r="E53" i="9"/>
  <c r="H52" i="9"/>
  <c r="G52" i="9"/>
  <c r="E52" i="9" s="1"/>
  <c r="B52" i="9" s="1"/>
  <c r="F52" i="9"/>
  <c r="H51" i="9"/>
  <c r="G51" i="9"/>
  <c r="F51" i="9"/>
  <c r="E51" i="9"/>
  <c r="B51" i="9"/>
  <c r="H50" i="9"/>
  <c r="G50" i="9"/>
  <c r="E50" i="9" s="1"/>
  <c r="B50" i="9" s="1"/>
  <c r="F50" i="9"/>
  <c r="H49" i="9"/>
  <c r="G49" i="9"/>
  <c r="E49" i="9" s="1"/>
  <c r="F49" i="9"/>
  <c r="B49" i="9"/>
  <c r="H48" i="9"/>
  <c r="G48" i="9"/>
  <c r="F48" i="9"/>
  <c r="E48" i="9"/>
  <c r="B48" i="9" s="1"/>
  <c r="H47" i="9"/>
  <c r="G47" i="9"/>
  <c r="F47" i="9"/>
  <c r="E47" i="9"/>
  <c r="B47" i="9" s="1"/>
  <c r="H46" i="9"/>
  <c r="G46" i="9"/>
  <c r="F46" i="9"/>
  <c r="B46" i="9" s="1"/>
  <c r="E46" i="9"/>
  <c r="H45" i="9"/>
  <c r="G45" i="9"/>
  <c r="F45" i="9"/>
  <c r="H44" i="9"/>
  <c r="G44" i="9"/>
  <c r="E44" i="9" s="1"/>
  <c r="B44" i="9" s="1"/>
  <c r="F44" i="9"/>
  <c r="H43" i="9"/>
  <c r="G43" i="9"/>
  <c r="E43" i="9" s="1"/>
  <c r="F43" i="9"/>
  <c r="H42" i="9"/>
  <c r="G42" i="9"/>
  <c r="F42" i="9"/>
  <c r="B42" i="9" s="1"/>
  <c r="E42" i="9"/>
  <c r="H41" i="9"/>
  <c r="G41" i="9"/>
  <c r="E41" i="9" s="1"/>
  <c r="B41" i="9" s="1"/>
  <c r="F41" i="9"/>
  <c r="H40" i="9"/>
  <c r="G40" i="9"/>
  <c r="E40" i="9" s="1"/>
  <c r="B40" i="9" s="1"/>
  <c r="F40" i="9"/>
  <c r="H39" i="9"/>
  <c r="G39" i="9"/>
  <c r="F39" i="9"/>
  <c r="H38" i="9"/>
  <c r="G38" i="9"/>
  <c r="F38" i="9"/>
  <c r="E38" i="9"/>
  <c r="B38" i="9" s="1"/>
  <c r="H37" i="9"/>
  <c r="G37" i="9"/>
  <c r="F37" i="9"/>
  <c r="E37" i="9"/>
  <c r="B37" i="9"/>
  <c r="H36" i="9"/>
  <c r="G36" i="9"/>
  <c r="F36" i="9"/>
  <c r="H35" i="9"/>
  <c r="G35" i="9"/>
  <c r="F35" i="9"/>
  <c r="E35" i="9"/>
  <c r="B35" i="9" s="1"/>
  <c r="H34" i="9"/>
  <c r="G34" i="9"/>
  <c r="F34" i="9"/>
  <c r="E34" i="9"/>
  <c r="B34" i="9"/>
  <c r="H33" i="9"/>
  <c r="G33" i="9"/>
  <c r="F33" i="9"/>
  <c r="H32" i="9"/>
  <c r="G32" i="9"/>
  <c r="E32" i="9" s="1"/>
  <c r="B32" i="9" s="1"/>
  <c r="F32" i="9"/>
  <c r="H31" i="9"/>
  <c r="G31" i="9"/>
  <c r="E31" i="9" s="1"/>
  <c r="F31" i="9"/>
  <c r="B31" i="9"/>
  <c r="H30" i="9"/>
  <c r="G30" i="9"/>
  <c r="F30" i="9"/>
  <c r="E30" i="9"/>
  <c r="B30" i="9"/>
  <c r="H29" i="9"/>
  <c r="G29" i="9"/>
  <c r="E29" i="9" s="1"/>
  <c r="B29" i="9" s="1"/>
  <c r="F29" i="9"/>
  <c r="H28" i="9"/>
  <c r="G28" i="9"/>
  <c r="E28" i="9" s="1"/>
  <c r="B28" i="9" s="1"/>
  <c r="F28" i="9"/>
  <c r="H27" i="9"/>
  <c r="G27" i="9"/>
  <c r="F27" i="9"/>
  <c r="E27" i="9"/>
  <c r="B27" i="9"/>
  <c r="H26" i="9"/>
  <c r="E26" i="9" s="1"/>
  <c r="B26" i="9" s="1"/>
  <c r="G26" i="9"/>
  <c r="F26" i="9"/>
  <c r="H25" i="9"/>
  <c r="G25" i="9"/>
  <c r="E25" i="9" s="1"/>
  <c r="F25" i="9"/>
  <c r="B25" i="9"/>
  <c r="H24" i="9"/>
  <c r="G24" i="9"/>
  <c r="F24" i="9"/>
  <c r="E24" i="9"/>
  <c r="B24" i="9" s="1"/>
  <c r="H23" i="9"/>
  <c r="E23" i="9" s="1"/>
  <c r="B23" i="9" s="1"/>
  <c r="G23" i="9"/>
  <c r="F23" i="9"/>
  <c r="H22" i="9"/>
  <c r="G22" i="9"/>
  <c r="F22" i="9"/>
  <c r="E22" i="9"/>
  <c r="F21" i="9"/>
  <c r="I10" i="9"/>
  <c r="F4" i="9"/>
  <c r="O3" i="9"/>
  <c r="G275" i="9" s="1"/>
  <c r="L3" i="9"/>
  <c r="I3" i="9"/>
  <c r="H3" i="9"/>
  <c r="G3" i="9"/>
  <c r="D101" i="8"/>
  <c r="D95" i="8"/>
  <c r="C1570" i="1" s="1"/>
  <c r="D90" i="8"/>
  <c r="C1565" i="1" s="1"/>
  <c r="D85" i="8"/>
  <c r="C1560" i="1" s="1"/>
  <c r="D80" i="8"/>
  <c r="C1555" i="1" s="1"/>
  <c r="D75" i="8"/>
  <c r="C1550" i="1" s="1"/>
  <c r="G1550" i="1" s="1"/>
  <c r="D70" i="8"/>
  <c r="C1545" i="1" s="1"/>
  <c r="D65" i="8"/>
  <c r="C1540" i="1" s="1"/>
  <c r="D60" i="8"/>
  <c r="C1535" i="1" s="1"/>
  <c r="D55" i="8"/>
  <c r="C1530" i="1" s="1"/>
  <c r="D50" i="8"/>
  <c r="C1525" i="1" s="1"/>
  <c r="D49" i="8"/>
  <c r="C1524" i="1" s="1"/>
  <c r="D44" i="8"/>
  <c r="D36" i="8"/>
  <c r="D26" i="8"/>
  <c r="D18" i="8"/>
  <c r="C1493" i="1" s="1"/>
  <c r="D8" i="8"/>
  <c r="D6" i="8" s="1"/>
  <c r="E44" i="7"/>
  <c r="D44" i="7"/>
  <c r="E39" i="7"/>
  <c r="D1470" i="1" s="1"/>
  <c r="D39" i="7"/>
  <c r="E38" i="7"/>
  <c r="E30" i="7"/>
  <c r="D1461" i="1" s="1"/>
  <c r="D30" i="7"/>
  <c r="C1461" i="1" s="1"/>
  <c r="E23" i="7"/>
  <c r="D1454" i="1" s="1"/>
  <c r="D23" i="7"/>
  <c r="E22" i="7"/>
  <c r="D22" i="7"/>
  <c r="E14" i="7"/>
  <c r="D14" i="7"/>
  <c r="E7" i="7"/>
  <c r="D7" i="7"/>
  <c r="E6" i="7"/>
  <c r="F140" i="6"/>
  <c r="F139" i="6"/>
  <c r="F138" i="6"/>
  <c r="F137" i="6"/>
  <c r="F136" i="6"/>
  <c r="F135" i="6"/>
  <c r="F134" i="6"/>
  <c r="F133" i="6"/>
  <c r="F132" i="6"/>
  <c r="F131" i="6"/>
  <c r="E130" i="6"/>
  <c r="D130" i="6"/>
  <c r="D129" i="6" s="1"/>
  <c r="F128" i="6"/>
  <c r="F127" i="6"/>
  <c r="F126" i="6"/>
  <c r="F125" i="6"/>
  <c r="F124" i="6"/>
  <c r="F123" i="6"/>
  <c r="E122" i="6"/>
  <c r="D1416" i="1" s="1"/>
  <c r="D122" i="6"/>
  <c r="F122" i="6" s="1"/>
  <c r="F121" i="6"/>
  <c r="F120" i="6"/>
  <c r="F119" i="6"/>
  <c r="E118" i="6"/>
  <c r="D118" i="6"/>
  <c r="F117" i="6"/>
  <c r="F116" i="6"/>
  <c r="E115" i="6"/>
  <c r="D115" i="6"/>
  <c r="E114" i="6"/>
  <c r="D114" i="6"/>
  <c r="F113" i="6"/>
  <c r="F112" i="6"/>
  <c r="F111" i="6"/>
  <c r="F110" i="6"/>
  <c r="F109" i="6"/>
  <c r="F108" i="6"/>
  <c r="E107" i="6"/>
  <c r="D107" i="6"/>
  <c r="F107" i="6" s="1"/>
  <c r="F106" i="6"/>
  <c r="F105" i="6"/>
  <c r="F104" i="6"/>
  <c r="F103" i="6"/>
  <c r="F102" i="6"/>
  <c r="F101" i="6"/>
  <c r="F100" i="6"/>
  <c r="F99" i="6"/>
  <c r="E99" i="6"/>
  <c r="D1393" i="1" s="1"/>
  <c r="G1393" i="1" s="1"/>
  <c r="D99" i="6"/>
  <c r="F98" i="6"/>
  <c r="F97" i="6"/>
  <c r="F96" i="6"/>
  <c r="F95" i="6"/>
  <c r="F94" i="6"/>
  <c r="E94" i="6"/>
  <c r="E89" i="6" s="1"/>
  <c r="D1383" i="1" s="1"/>
  <c r="D94" i="6"/>
  <c r="F93" i="6"/>
  <c r="F92" i="6"/>
  <c r="F91" i="6"/>
  <c r="F90" i="6"/>
  <c r="E90" i="6"/>
  <c r="D90" i="6"/>
  <c r="D89" i="6"/>
  <c r="F88" i="6"/>
  <c r="F87" i="6"/>
  <c r="F86" i="6"/>
  <c r="F85" i="6"/>
  <c r="F84" i="6"/>
  <c r="F83" i="6"/>
  <c r="F82" i="6"/>
  <c r="E82" i="6"/>
  <c r="D82" i="6"/>
  <c r="F81" i="6"/>
  <c r="F80" i="6"/>
  <c r="F79" i="6"/>
  <c r="F78" i="6"/>
  <c r="F77" i="6"/>
  <c r="F76" i="6"/>
  <c r="E75" i="6"/>
  <c r="D75" i="6"/>
  <c r="F74" i="6"/>
  <c r="F73" i="6"/>
  <c r="F72" i="6"/>
  <c r="F71" i="6"/>
  <c r="F70" i="6"/>
  <c r="F69" i="6"/>
  <c r="F68" i="6"/>
  <c r="F67" i="6"/>
  <c r="E66" i="6"/>
  <c r="D1360" i="1" s="1"/>
  <c r="D66" i="6"/>
  <c r="F65" i="6"/>
  <c r="F64" i="6"/>
  <c r="F63" i="6"/>
  <c r="F62" i="6"/>
  <c r="F61" i="6"/>
  <c r="E61" i="6"/>
  <c r="D61" i="6"/>
  <c r="F60" i="6"/>
  <c r="F59" i="6"/>
  <c r="F58" i="6"/>
  <c r="F57" i="6"/>
  <c r="F56" i="6"/>
  <c r="F55" i="6"/>
  <c r="F54" i="6"/>
  <c r="E54" i="6"/>
  <c r="D54" i="6"/>
  <c r="F53" i="6"/>
  <c r="F52" i="6"/>
  <c r="F51" i="6"/>
  <c r="F50" i="6"/>
  <c r="E50" i="6"/>
  <c r="D1344" i="1" s="1"/>
  <c r="D50" i="6"/>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304" i="1" s="1"/>
  <c r="G1304" i="1"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1227" i="1" s="1"/>
  <c r="D250" i="5"/>
  <c r="F249" i="5"/>
  <c r="F248" i="5"/>
  <c r="F247" i="5"/>
  <c r="E246" i="5"/>
  <c r="D246" i="5"/>
  <c r="F244" i="5"/>
  <c r="F243" i="5"/>
  <c r="E242" i="5"/>
  <c r="D242" i="5"/>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F180"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46" i="5"/>
  <c r="F145" i="5"/>
  <c r="F144" i="5"/>
  <c r="F143" i="5"/>
  <c r="F142" i="5"/>
  <c r="E142" i="5"/>
  <c r="D142" i="5"/>
  <c r="C1120" i="1" s="1"/>
  <c r="F141" i="5"/>
  <c r="F140" i="5"/>
  <c r="F139" i="5"/>
  <c r="F138" i="5"/>
  <c r="F137" i="5"/>
  <c r="F136" i="5"/>
  <c r="F135" i="5"/>
  <c r="E135" i="5"/>
  <c r="E134" i="5" s="1"/>
  <c r="D1112" i="1" s="1"/>
  <c r="D135" i="5"/>
  <c r="F133" i="5"/>
  <c r="F132" i="5"/>
  <c r="F131" i="5"/>
  <c r="F130" i="5"/>
  <c r="F129" i="5"/>
  <c r="F128" i="5"/>
  <c r="F127" i="5"/>
  <c r="F126" i="5"/>
  <c r="E126" i="5"/>
  <c r="D1104" i="1" s="1"/>
  <c r="H1104" i="1" s="1"/>
  <c r="D126" i="5"/>
  <c r="F125" i="5"/>
  <c r="F124" i="5"/>
  <c r="F123" i="5"/>
  <c r="F122" i="5"/>
  <c r="F121" i="5"/>
  <c r="F120" i="5"/>
  <c r="E119" i="5"/>
  <c r="D1097" i="1" s="1"/>
  <c r="D119" i="5"/>
  <c r="F119" i="5" s="1"/>
  <c r="D118" i="5"/>
  <c r="C1096" i="1" s="1"/>
  <c r="F117" i="5"/>
  <c r="F116" i="5"/>
  <c r="F115" i="5"/>
  <c r="F114" i="5"/>
  <c r="F113" i="5"/>
  <c r="F112" i="5"/>
  <c r="F111" i="5"/>
  <c r="F110" i="5"/>
  <c r="F109" i="5"/>
  <c r="F108" i="5"/>
  <c r="F107" i="5"/>
  <c r="F106" i="5"/>
  <c r="E106" i="5"/>
  <c r="D106" i="5"/>
  <c r="C1084" i="1" s="1"/>
  <c r="F105" i="5"/>
  <c r="F104" i="5"/>
  <c r="F103" i="5"/>
  <c r="F102" i="5"/>
  <c r="F101" i="5"/>
  <c r="F100" i="5"/>
  <c r="F99" i="5"/>
  <c r="F98" i="5"/>
  <c r="F97" i="5"/>
  <c r="F96" i="5"/>
  <c r="F95" i="5"/>
  <c r="F94" i="5"/>
  <c r="F93" i="5"/>
  <c r="F92" i="5"/>
  <c r="F91" i="5"/>
  <c r="F90" i="5"/>
  <c r="F89" i="5"/>
  <c r="E88" i="5"/>
  <c r="D1066" i="1" s="1"/>
  <c r="D88" i="5"/>
  <c r="E87" i="5"/>
  <c r="F86" i="5"/>
  <c r="F85" i="5"/>
  <c r="F84" i="5"/>
  <c r="F83" i="5"/>
  <c r="F82" i="5"/>
  <c r="F81" i="5"/>
  <c r="F80" i="5"/>
  <c r="E79" i="5"/>
  <c r="D79" i="5"/>
  <c r="D78" i="5"/>
  <c r="F77" i="5"/>
  <c r="F76" i="5"/>
  <c r="F75" i="5"/>
  <c r="F74" i="5"/>
  <c r="F73" i="5"/>
  <c r="F72" i="5"/>
  <c r="F71" i="5"/>
  <c r="E70" i="5"/>
  <c r="D1048" i="1" s="1"/>
  <c r="D70" i="5"/>
  <c r="E69" i="5"/>
  <c r="D1047" i="1" s="1"/>
  <c r="F67" i="5"/>
  <c r="F66" i="5"/>
  <c r="F65" i="5"/>
  <c r="F64" i="5"/>
  <c r="F63" i="5"/>
  <c r="E63" i="5"/>
  <c r="D1041" i="1" s="1"/>
  <c r="D63" i="5"/>
  <c r="F62" i="5"/>
  <c r="F61" i="5"/>
  <c r="F60" i="5"/>
  <c r="F59" i="5"/>
  <c r="F58" i="5"/>
  <c r="F57" i="5"/>
  <c r="E56" i="5"/>
  <c r="F56" i="5" s="1"/>
  <c r="D56" i="5"/>
  <c r="F55" i="5"/>
  <c r="F54" i="5"/>
  <c r="F53" i="5"/>
  <c r="F52" i="5"/>
  <c r="E52" i="5"/>
  <c r="D52" i="5"/>
  <c r="F51" i="5"/>
  <c r="F50" i="5"/>
  <c r="F49" i="5"/>
  <c r="F48" i="5"/>
  <c r="F47" i="5"/>
  <c r="F46" i="5"/>
  <c r="E45" i="5"/>
  <c r="D45" i="5"/>
  <c r="F44" i="5"/>
  <c r="F43" i="5"/>
  <c r="F42" i="5"/>
  <c r="E41" i="5"/>
  <c r="D1019" i="1" s="1"/>
  <c r="D41" i="5"/>
  <c r="C1019" i="1"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D599" i="1" s="1"/>
  <c r="D605" i="4"/>
  <c r="F604" i="4"/>
  <c r="E603" i="4"/>
  <c r="D603" i="4"/>
  <c r="F603" i="4" s="1"/>
  <c r="F602" i="4"/>
  <c r="F601" i="4"/>
  <c r="F600" i="4"/>
  <c r="F599" i="4"/>
  <c r="E599" i="4"/>
  <c r="D599" i="4"/>
  <c r="F598" i="4"/>
  <c r="F597" i="4"/>
  <c r="F596" i="4"/>
  <c r="F595" i="4"/>
  <c r="F594" i="4"/>
  <c r="E594" i="4"/>
  <c r="D594" i="4"/>
  <c r="F592" i="4"/>
  <c r="F591" i="4"/>
  <c r="E590" i="4"/>
  <c r="D584" i="1" s="1"/>
  <c r="D590" i="4"/>
  <c r="F590" i="4" s="1"/>
  <c r="F589" i="4"/>
  <c r="F588" i="4"/>
  <c r="E587" i="4"/>
  <c r="D587" i="4"/>
  <c r="F586" i="4"/>
  <c r="E585" i="4"/>
  <c r="D585" i="4"/>
  <c r="F585" i="4" s="1"/>
  <c r="F584" i="4"/>
  <c r="F583" i="4"/>
  <c r="F582" i="4"/>
  <c r="E581" i="4"/>
  <c r="D581" i="4"/>
  <c r="F581" i="4" s="1"/>
  <c r="F579" i="4"/>
  <c r="F578" i="4"/>
  <c r="E577" i="4"/>
  <c r="D571" i="1" s="1"/>
  <c r="D577" i="4"/>
  <c r="F577" i="4" s="1"/>
  <c r="F576" i="4"/>
  <c r="F575" i="4"/>
  <c r="F574" i="4"/>
  <c r="E574" i="4"/>
  <c r="D574" i="4"/>
  <c r="F573" i="4"/>
  <c r="F572" i="4"/>
  <c r="F571" i="4"/>
  <c r="E571" i="4"/>
  <c r="D571" i="4"/>
  <c r="F570" i="4"/>
  <c r="F569" i="4"/>
  <c r="E568" i="4"/>
  <c r="D568" i="4"/>
  <c r="F568" i="4" s="1"/>
  <c r="D567" i="4"/>
  <c r="F566" i="4"/>
  <c r="F565" i="4"/>
  <c r="F564" i="4"/>
  <c r="F563" i="4"/>
  <c r="E563" i="4"/>
  <c r="D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D525" i="4"/>
  <c r="F525" i="4" s="1"/>
  <c r="F524" i="4"/>
  <c r="F523" i="4"/>
  <c r="F522" i="4"/>
  <c r="E522" i="4"/>
  <c r="D522" i="4"/>
  <c r="F521" i="4"/>
  <c r="F520" i="4"/>
  <c r="E519" i="4"/>
  <c r="D519" i="4"/>
  <c r="F519" i="4" s="1"/>
  <c r="F518" i="4"/>
  <c r="F517" i="4"/>
  <c r="E516" i="4"/>
  <c r="D510" i="1" s="1"/>
  <c r="D516" i="4"/>
  <c r="E515" i="4"/>
  <c r="D509" i="1" s="1"/>
  <c r="F514" i="4"/>
  <c r="F513" i="4"/>
  <c r="F512" i="4"/>
  <c r="F511" i="4"/>
  <c r="F510" i="4"/>
  <c r="F509" i="4"/>
  <c r="F508" i="4"/>
  <c r="E507" i="4"/>
  <c r="D501" i="1" s="1"/>
  <c r="D507" i="4"/>
  <c r="F506" i="4"/>
  <c r="F505" i="4"/>
  <c r="F504" i="4"/>
  <c r="F503" i="4"/>
  <c r="E502" i="4"/>
  <c r="D502" i="4"/>
  <c r="F502" i="4" s="1"/>
  <c r="F501" i="4"/>
  <c r="F500" i="4"/>
  <c r="F499" i="4"/>
  <c r="F498" i="4"/>
  <c r="F497" i="4"/>
  <c r="F496" i="4"/>
  <c r="E495" i="4"/>
  <c r="D489" i="1" s="1"/>
  <c r="D495" i="4"/>
  <c r="F495" i="4" s="1"/>
  <c r="F494" i="4"/>
  <c r="F493" i="4"/>
  <c r="F492" i="4"/>
  <c r="F491" i="4"/>
  <c r="E490" i="4"/>
  <c r="D490" i="4"/>
  <c r="F489" i="4"/>
  <c r="F488" i="4"/>
  <c r="F487" i="4"/>
  <c r="F486" i="4"/>
  <c r="E485" i="4"/>
  <c r="D485" i="4"/>
  <c r="F483" i="4"/>
  <c r="F482" i="4"/>
  <c r="F481" i="4"/>
  <c r="E481" i="4"/>
  <c r="D481" i="4"/>
  <c r="F480" i="4"/>
  <c r="F479" i="4"/>
  <c r="E478" i="4"/>
  <c r="D478" i="4"/>
  <c r="F477" i="4"/>
  <c r="F476" i="4"/>
  <c r="F475" i="4"/>
  <c r="F474" i="4"/>
  <c r="F473"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F455" i="4"/>
  <c r="E455" i="4"/>
  <c r="D449" i="1" s="1"/>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24" i="1" s="1"/>
  <c r="D430" i="4"/>
  <c r="F429" i="4"/>
  <c r="F428" i="4"/>
  <c r="E427" i="4"/>
  <c r="D427" i="4"/>
  <c r="F427" i="4" s="1"/>
  <c r="F426" i="4"/>
  <c r="F425" i="4"/>
  <c r="F424" i="4"/>
  <c r="F423" i="4"/>
  <c r="E422" i="4"/>
  <c r="D416" i="1" s="1"/>
  <c r="D422" i="4"/>
  <c r="C416" i="1" s="1"/>
  <c r="E421" i="4"/>
  <c r="D421" i="4"/>
  <c r="E418" i="4"/>
  <c r="D413" i="1" s="1"/>
  <c r="D418" i="4"/>
  <c r="E417" i="4"/>
  <c r="D417" i="4"/>
  <c r="E416" i="4"/>
  <c r="E643" i="4" s="1"/>
  <c r="D637" i="1" s="1"/>
  <c r="D416" i="4"/>
  <c r="D643" i="4" s="1"/>
  <c r="F411" i="4"/>
  <c r="F410" i="4"/>
  <c r="F409" i="4"/>
  <c r="F406" i="4"/>
  <c r="F405" i="4"/>
  <c r="F404" i="4"/>
  <c r="F403" i="4"/>
  <c r="F402" i="4"/>
  <c r="E402" i="4"/>
  <c r="D402" i="4"/>
  <c r="F401" i="4"/>
  <c r="E400" i="4"/>
  <c r="D400" i="4"/>
  <c r="F400" i="4" s="1"/>
  <c r="F399" i="4"/>
  <c r="F398" i="4"/>
  <c r="F397" i="4"/>
  <c r="E397" i="4"/>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E363" i="4"/>
  <c r="D358" i="1" s="1"/>
  <c r="F362" i="4"/>
  <c r="F361" i="4"/>
  <c r="F360" i="4"/>
  <c r="F359" i="4"/>
  <c r="F358" i="4"/>
  <c r="F357" i="4"/>
  <c r="F356" i="4"/>
  <c r="E356" i="4"/>
  <c r="D356" i="4"/>
  <c r="F355" i="4"/>
  <c r="F354" i="4"/>
  <c r="F353" i="4"/>
  <c r="E352" i="4"/>
  <c r="D352" i="4"/>
  <c r="F352" i="4" s="1"/>
  <c r="D351" i="4"/>
  <c r="F349" i="4"/>
  <c r="F348" i="4"/>
  <c r="E348" i="4"/>
  <c r="D348" i="4"/>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D263" i="4" s="1"/>
  <c r="F272" i="4"/>
  <c r="F271" i="4"/>
  <c r="F270" i="4"/>
  <c r="F269" i="4"/>
  <c r="F268" i="4"/>
  <c r="E268" i="4"/>
  <c r="D268" i="4"/>
  <c r="F267" i="4"/>
  <c r="F266" i="4"/>
  <c r="F265" i="4"/>
  <c r="F264" i="4"/>
  <c r="E264" i="4"/>
  <c r="D264" i="4"/>
  <c r="E263" i="4"/>
  <c r="D259" i="1" s="1"/>
  <c r="G259" i="1" s="1"/>
  <c r="F262" i="4"/>
  <c r="F261" i="4"/>
  <c r="F260" i="4"/>
  <c r="E259" i="4"/>
  <c r="D259" i="4"/>
  <c r="F259" i="4" s="1"/>
  <c r="F258" i="4"/>
  <c r="F257" i="4"/>
  <c r="F256" i="4"/>
  <c r="F255" i="4"/>
  <c r="F254" i="4"/>
  <c r="F253" i="4"/>
  <c r="E253" i="4"/>
  <c r="D253" i="4"/>
  <c r="E252" i="4"/>
  <c r="F251" i="4"/>
  <c r="F250" i="4"/>
  <c r="F249" i="4"/>
  <c r="F248" i="4"/>
  <c r="E247" i="4"/>
  <c r="D247" i="4"/>
  <c r="F247" i="4" s="1"/>
  <c r="F246" i="4"/>
  <c r="F245" i="4"/>
  <c r="E244" i="4"/>
  <c r="D244" i="4"/>
  <c r="F244" i="4" s="1"/>
  <c r="F243" i="4"/>
  <c r="F242" i="4"/>
  <c r="F241" i="4"/>
  <c r="E240" i="4"/>
  <c r="F240" i="4" s="1"/>
  <c r="D240" i="4"/>
  <c r="F239" i="4"/>
  <c r="F238" i="4"/>
  <c r="F237" i="4"/>
  <c r="E236" i="4"/>
  <c r="D236" i="4"/>
  <c r="F236" i="4" s="1"/>
  <c r="F235" i="4"/>
  <c r="F234" i="4"/>
  <c r="F233" i="4"/>
  <c r="F232" i="4"/>
  <c r="F231" i="4"/>
  <c r="E231" i="4"/>
  <c r="E224" i="4" s="1"/>
  <c r="D231" i="4"/>
  <c r="F230" i="4"/>
  <c r="F229" i="4"/>
  <c r="E228" i="4"/>
  <c r="D228" i="4"/>
  <c r="F228" i="4" s="1"/>
  <c r="F227" i="4"/>
  <c r="F226" i="4"/>
  <c r="F225" i="4"/>
  <c r="E225" i="4"/>
  <c r="D225" i="4"/>
  <c r="D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D159" i="1"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D139" i="4" s="1"/>
  <c r="F139" i="4"/>
  <c r="F138" i="4"/>
  <c r="F137" i="4"/>
  <c r="F136" i="4"/>
  <c r="F135" i="4"/>
  <c r="F134" i="4"/>
  <c r="E134" i="4"/>
  <c r="D134" i="4"/>
  <c r="F133" i="4"/>
  <c r="E133" i="4"/>
  <c r="D133" i="4"/>
  <c r="F132" i="4"/>
  <c r="F131" i="4"/>
  <c r="F130" i="4"/>
  <c r="F129" i="4"/>
  <c r="F128" i="4"/>
  <c r="E128" i="4"/>
  <c r="D124" i="1" s="1"/>
  <c r="H124" i="1" s="1"/>
  <c r="D128" i="4"/>
  <c r="F127" i="4"/>
  <c r="F126" i="4"/>
  <c r="F125" i="4"/>
  <c r="E125" i="4"/>
  <c r="D125" i="4"/>
  <c r="F123" i="4"/>
  <c r="F122" i="4"/>
  <c r="F121" i="4"/>
  <c r="E120" i="4"/>
  <c r="D116" i="1" s="1"/>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F83" i="4"/>
  <c r="E83" i="4"/>
  <c r="D83" i="4"/>
  <c r="E82" i="4"/>
  <c r="D78" i="1" s="1"/>
  <c r="D82" i="4"/>
  <c r="C78" i="1" s="1"/>
  <c r="F81" i="4"/>
  <c r="F80" i="4"/>
  <c r="F79" i="4"/>
  <c r="F78" i="4"/>
  <c r="E77" i="4"/>
  <c r="D77" i="4"/>
  <c r="F77" i="4" s="1"/>
  <c r="F76" i="4"/>
  <c r="F75" i="4"/>
  <c r="E74" i="4"/>
  <c r="D70" i="1" s="1"/>
  <c r="D74" i="4"/>
  <c r="F73" i="4"/>
  <c r="F72" i="4"/>
  <c r="E71" i="4"/>
  <c r="D71" i="4"/>
  <c r="F71" i="4" s="1"/>
  <c r="F70" i="4"/>
  <c r="F69" i="4"/>
  <c r="E68" i="4"/>
  <c r="D68" i="4"/>
  <c r="F68" i="4" s="1"/>
  <c r="F67" i="4"/>
  <c r="F66" i="4"/>
  <c r="E65" i="4"/>
  <c r="D61" i="1" s="1"/>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3" i="1" s="1"/>
  <c r="D17" i="4"/>
  <c r="F16" i="4"/>
  <c r="F15" i="4"/>
  <c r="F14" i="4"/>
  <c r="F13" i="4"/>
  <c r="F12" i="4"/>
  <c r="F11" i="4"/>
  <c r="F10" i="4"/>
  <c r="F9" i="4"/>
  <c r="E8" i="4"/>
  <c r="D8" i="4"/>
  <c r="G209" i="9" s="1"/>
  <c r="E209" i="9" s="1"/>
  <c r="B209" i="9" s="1"/>
  <c r="E7"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J1451" i="1"/>
  <c r="D1451" i="1"/>
  <c r="C1451" i="1"/>
  <c r="D1450" i="1"/>
  <c r="H1450" i="1" s="1"/>
  <c r="C1450" i="1"/>
  <c r="D1449" i="1"/>
  <c r="C1449" i="1"/>
  <c r="D1448" i="1"/>
  <c r="G1448" i="1" s="1"/>
  <c r="C1448" i="1"/>
  <c r="J1447" i="1"/>
  <c r="H1447" i="1"/>
  <c r="I1447" i="1" s="1"/>
  <c r="D1447" i="1"/>
  <c r="C1447" i="1"/>
  <c r="G1447" i="1" s="1"/>
  <c r="D1446" i="1"/>
  <c r="C1446" i="1"/>
  <c r="J1445" i="1"/>
  <c r="H1445" i="1"/>
  <c r="G1445" i="1"/>
  <c r="D1445" i="1"/>
  <c r="C1445" i="1"/>
  <c r="D1444" i="1"/>
  <c r="C1444" i="1"/>
  <c r="D1443" i="1"/>
  <c r="C1443" i="1"/>
  <c r="J1442" i="1"/>
  <c r="D1442" i="1"/>
  <c r="C1442" i="1"/>
  <c r="J1441" i="1"/>
  <c r="D1441" i="1"/>
  <c r="C1441" i="1"/>
  <c r="D1440" i="1"/>
  <c r="C1440" i="1"/>
  <c r="D1439" i="1"/>
  <c r="C1439" i="1"/>
  <c r="J1439" i="1" s="1"/>
  <c r="D1438" i="1"/>
  <c r="H1434" i="1"/>
  <c r="D1434" i="1"/>
  <c r="C1434" i="1"/>
  <c r="G1434" i="1" s="1"/>
  <c r="H1433" i="1"/>
  <c r="D1433" i="1"/>
  <c r="C1433" i="1"/>
  <c r="G1433" i="1" s="1"/>
  <c r="H1432" i="1"/>
  <c r="G1432" i="1"/>
  <c r="D1432" i="1"/>
  <c r="C1432" i="1"/>
  <c r="H1431" i="1"/>
  <c r="G1431" i="1"/>
  <c r="D1431" i="1"/>
  <c r="C1431" i="1"/>
  <c r="D1430" i="1"/>
  <c r="C1430" i="1"/>
  <c r="H1429" i="1"/>
  <c r="G1429" i="1"/>
  <c r="D1429" i="1"/>
  <c r="C1429" i="1"/>
  <c r="D1428" i="1"/>
  <c r="C1428" i="1"/>
  <c r="D1427" i="1"/>
  <c r="C1427" i="1"/>
  <c r="H1426" i="1"/>
  <c r="G1426" i="1"/>
  <c r="D1426" i="1"/>
  <c r="C1426" i="1"/>
  <c r="D1425" i="1"/>
  <c r="C1425" i="1"/>
  <c r="D1422" i="1"/>
  <c r="C1422" i="1"/>
  <c r="H1422" i="1" s="1"/>
  <c r="H1421" i="1"/>
  <c r="G1421" i="1"/>
  <c r="D1421" i="1"/>
  <c r="C1421" i="1"/>
  <c r="H1420" i="1"/>
  <c r="G1420" i="1"/>
  <c r="D1420" i="1"/>
  <c r="C1420" i="1"/>
  <c r="D1419" i="1"/>
  <c r="C1419" i="1"/>
  <c r="H1419" i="1" s="1"/>
  <c r="H1418" i="1"/>
  <c r="G1418" i="1"/>
  <c r="D1418" i="1"/>
  <c r="C1418" i="1"/>
  <c r="H1417" i="1"/>
  <c r="G1417" i="1"/>
  <c r="D1417" i="1"/>
  <c r="C1417" i="1"/>
  <c r="C1416" i="1"/>
  <c r="H1415" i="1"/>
  <c r="G1415" i="1"/>
  <c r="D1415" i="1"/>
  <c r="C1415" i="1"/>
  <c r="H1414" i="1"/>
  <c r="G1414" i="1"/>
  <c r="D1414" i="1"/>
  <c r="C1414" i="1"/>
  <c r="G1413" i="1"/>
  <c r="D1413" i="1"/>
  <c r="C1413" i="1"/>
  <c r="H1413" i="1" s="1"/>
  <c r="D1412" i="1"/>
  <c r="H1411" i="1"/>
  <c r="G1411" i="1"/>
  <c r="D1411" i="1"/>
  <c r="C1411" i="1"/>
  <c r="D1410" i="1"/>
  <c r="C1410" i="1"/>
  <c r="D1409" i="1"/>
  <c r="H1407" i="1"/>
  <c r="D1407" i="1"/>
  <c r="C1407" i="1"/>
  <c r="G1407" i="1" s="1"/>
  <c r="H1406" i="1"/>
  <c r="D1406" i="1"/>
  <c r="C1406" i="1"/>
  <c r="G1406" i="1" s="1"/>
  <c r="H1405" i="1"/>
  <c r="G1405" i="1"/>
  <c r="D1405" i="1"/>
  <c r="C1405" i="1"/>
  <c r="H1404" i="1"/>
  <c r="D1404" i="1"/>
  <c r="C1404" i="1"/>
  <c r="G1404" i="1" s="1"/>
  <c r="H1403" i="1"/>
  <c r="G1403" i="1"/>
  <c r="D1403" i="1"/>
  <c r="C1403" i="1"/>
  <c r="H1402" i="1"/>
  <c r="G1402" i="1"/>
  <c r="D1402" i="1"/>
  <c r="C1402" i="1"/>
  <c r="H1401" i="1"/>
  <c r="D1401" i="1"/>
  <c r="C1401" i="1"/>
  <c r="G1401" i="1" s="1"/>
  <c r="D1400" i="1"/>
  <c r="C1400" i="1"/>
  <c r="H1400" i="1" s="1"/>
  <c r="H1399" i="1"/>
  <c r="G1399" i="1"/>
  <c r="D1399" i="1"/>
  <c r="C1399" i="1"/>
  <c r="H1398" i="1"/>
  <c r="D1398" i="1"/>
  <c r="C1398" i="1"/>
  <c r="G1398" i="1" s="1"/>
  <c r="D1397" i="1"/>
  <c r="C1397" i="1"/>
  <c r="H1396" i="1"/>
  <c r="G1396" i="1"/>
  <c r="D1396" i="1"/>
  <c r="C1396" i="1"/>
  <c r="H1395" i="1"/>
  <c r="D1395" i="1"/>
  <c r="C1395" i="1"/>
  <c r="G1395" i="1" s="1"/>
  <c r="D1394" i="1"/>
  <c r="C1394" i="1"/>
  <c r="H1393" i="1"/>
  <c r="C1393" i="1"/>
  <c r="D1392" i="1"/>
  <c r="H1392" i="1" s="1"/>
  <c r="C1392" i="1"/>
  <c r="D1391" i="1"/>
  <c r="C1391" i="1"/>
  <c r="H1390" i="1"/>
  <c r="G1390" i="1"/>
  <c r="D1390" i="1"/>
  <c r="C1390" i="1"/>
  <c r="H1389" i="1"/>
  <c r="D1389" i="1"/>
  <c r="G1389" i="1" s="1"/>
  <c r="C1389" i="1"/>
  <c r="D1388" i="1"/>
  <c r="C1388" i="1"/>
  <c r="H1387" i="1"/>
  <c r="G1387" i="1"/>
  <c r="D1387" i="1"/>
  <c r="C1387" i="1"/>
  <c r="D1386" i="1"/>
  <c r="H1386" i="1" s="1"/>
  <c r="C1386" i="1"/>
  <c r="D1385" i="1"/>
  <c r="C1385" i="1"/>
  <c r="H1384" i="1"/>
  <c r="G1384" i="1"/>
  <c r="D1384" i="1"/>
  <c r="C1384" i="1"/>
  <c r="D1382" i="1"/>
  <c r="C1382" i="1"/>
  <c r="H1381" i="1"/>
  <c r="G1381" i="1"/>
  <c r="D1381" i="1"/>
  <c r="C1381" i="1"/>
  <c r="D1380" i="1"/>
  <c r="H1380" i="1" s="1"/>
  <c r="C1380" i="1"/>
  <c r="D1379" i="1"/>
  <c r="C1379" i="1"/>
  <c r="H1378" i="1"/>
  <c r="G1378" i="1"/>
  <c r="D1378" i="1"/>
  <c r="C1378" i="1"/>
  <c r="H1377" i="1"/>
  <c r="G1377" i="1"/>
  <c r="D1377" i="1"/>
  <c r="C1377" i="1"/>
  <c r="D1376" i="1"/>
  <c r="C1376" i="1"/>
  <c r="H1375" i="1"/>
  <c r="G1375" i="1"/>
  <c r="D1375" i="1"/>
  <c r="C1375" i="1"/>
  <c r="H1374" i="1"/>
  <c r="G1374" i="1"/>
  <c r="D1374" i="1"/>
  <c r="C1374" i="1"/>
  <c r="D1373" i="1"/>
  <c r="C1373" i="1"/>
  <c r="H1372" i="1"/>
  <c r="G1372" i="1"/>
  <c r="D1372" i="1"/>
  <c r="C1372" i="1"/>
  <c r="D1371" i="1"/>
  <c r="C1371" i="1"/>
  <c r="D1370" i="1"/>
  <c r="C1370" i="1"/>
  <c r="C1369" i="1"/>
  <c r="G1368" i="1"/>
  <c r="D1368" i="1"/>
  <c r="C1368" i="1"/>
  <c r="H1368" i="1" s="1"/>
  <c r="H1367" i="1"/>
  <c r="D1367" i="1"/>
  <c r="C1367" i="1"/>
  <c r="G1367" i="1" s="1"/>
  <c r="H1366" i="1"/>
  <c r="G1366" i="1"/>
  <c r="D1366" i="1"/>
  <c r="C1366" i="1"/>
  <c r="G1365" i="1"/>
  <c r="D1365" i="1"/>
  <c r="C1365" i="1"/>
  <c r="H1364" i="1"/>
  <c r="G1364" i="1"/>
  <c r="D1364" i="1"/>
  <c r="C1364" i="1"/>
  <c r="H1363" i="1"/>
  <c r="G1363" i="1"/>
  <c r="D1363" i="1"/>
  <c r="C1363" i="1"/>
  <c r="D1362" i="1"/>
  <c r="G1362" i="1" s="1"/>
  <c r="C1362" i="1"/>
  <c r="H1361" i="1"/>
  <c r="D1361" i="1"/>
  <c r="G1361" i="1" s="1"/>
  <c r="C1361" i="1"/>
  <c r="D1359" i="1"/>
  <c r="C1359" i="1"/>
  <c r="D1358" i="1"/>
  <c r="C1358" i="1"/>
  <c r="H1358" i="1" s="1"/>
  <c r="H1357" i="1"/>
  <c r="G1357" i="1"/>
  <c r="D1357" i="1"/>
  <c r="C1357" i="1"/>
  <c r="D1356" i="1"/>
  <c r="C1356" i="1"/>
  <c r="D1355" i="1"/>
  <c r="C1355" i="1"/>
  <c r="H1355" i="1" s="1"/>
  <c r="H1354" i="1"/>
  <c r="G1354" i="1"/>
  <c r="D1354" i="1"/>
  <c r="C1354" i="1"/>
  <c r="D1353" i="1"/>
  <c r="C1353" i="1"/>
  <c r="D1352" i="1"/>
  <c r="C1352" i="1"/>
  <c r="H1351" i="1"/>
  <c r="G1351" i="1"/>
  <c r="D1351" i="1"/>
  <c r="C1351" i="1"/>
  <c r="D1350" i="1"/>
  <c r="C1350" i="1"/>
  <c r="G1350" i="1" s="1"/>
  <c r="D1349" i="1"/>
  <c r="C1349" i="1"/>
  <c r="H1348" i="1"/>
  <c r="G1348" i="1"/>
  <c r="D1348" i="1"/>
  <c r="C1348" i="1"/>
  <c r="H1347" i="1"/>
  <c r="D1347" i="1"/>
  <c r="C1347" i="1"/>
  <c r="G1347" i="1" s="1"/>
  <c r="G1346" i="1"/>
  <c r="D1346" i="1"/>
  <c r="C1346" i="1"/>
  <c r="H1346" i="1" s="1"/>
  <c r="H1345" i="1"/>
  <c r="G1345" i="1"/>
  <c r="D1345" i="1"/>
  <c r="C1345" i="1"/>
  <c r="C1344" i="1"/>
  <c r="D1343" i="1"/>
  <c r="C1343" i="1"/>
  <c r="H1342" i="1"/>
  <c r="G1342" i="1"/>
  <c r="D1342" i="1"/>
  <c r="C1342" i="1"/>
  <c r="H1341" i="1"/>
  <c r="D1341" i="1"/>
  <c r="C1341" i="1"/>
  <c r="G1341" i="1" s="1"/>
  <c r="H1340" i="1"/>
  <c r="D1340" i="1"/>
  <c r="C1340" i="1"/>
  <c r="G1340" i="1" s="1"/>
  <c r="H1339" i="1"/>
  <c r="G1339" i="1"/>
  <c r="D1339" i="1"/>
  <c r="C1339" i="1"/>
  <c r="D1338" i="1"/>
  <c r="C1338" i="1"/>
  <c r="H1337" i="1"/>
  <c r="G1337" i="1"/>
  <c r="D1337" i="1"/>
  <c r="C1337" i="1"/>
  <c r="H1336" i="1"/>
  <c r="G1336" i="1"/>
  <c r="D1336" i="1"/>
  <c r="C1336" i="1"/>
  <c r="H1335" i="1"/>
  <c r="D1335" i="1"/>
  <c r="C1335" i="1"/>
  <c r="G1335" i="1" s="1"/>
  <c r="D1334" i="1"/>
  <c r="H1334" i="1" s="1"/>
  <c r="C1334" i="1"/>
  <c r="C1333" i="1"/>
  <c r="H1332" i="1"/>
  <c r="G1332" i="1"/>
  <c r="D1332" i="1"/>
  <c r="C1332" i="1"/>
  <c r="D1331" i="1"/>
  <c r="C1331" i="1"/>
  <c r="D1330" i="1"/>
  <c r="D1328" i="1"/>
  <c r="C1328" i="1"/>
  <c r="H1328" i="1" s="1"/>
  <c r="H1327" i="1"/>
  <c r="G1327" i="1"/>
  <c r="D1327" i="1"/>
  <c r="C1327" i="1"/>
  <c r="D1326" i="1"/>
  <c r="C1326" i="1"/>
  <c r="D1325" i="1"/>
  <c r="C1325" i="1"/>
  <c r="H1324" i="1"/>
  <c r="G1324" i="1"/>
  <c r="D1324" i="1"/>
  <c r="C1324" i="1"/>
  <c r="D1323" i="1"/>
  <c r="H1323" i="1" s="1"/>
  <c r="C1323" i="1"/>
  <c r="D1322" i="1"/>
  <c r="C1322" i="1"/>
  <c r="H1321" i="1"/>
  <c r="G1321" i="1"/>
  <c r="D1321" i="1"/>
  <c r="C1321" i="1"/>
  <c r="H1320" i="1"/>
  <c r="G1320" i="1"/>
  <c r="D1320" i="1"/>
  <c r="C1320" i="1"/>
  <c r="D1319" i="1"/>
  <c r="C1319" i="1"/>
  <c r="H1318" i="1"/>
  <c r="G1318" i="1"/>
  <c r="D1318" i="1"/>
  <c r="C1318" i="1"/>
  <c r="H1317" i="1"/>
  <c r="G1317" i="1"/>
  <c r="D1317" i="1"/>
  <c r="C1317" i="1"/>
  <c r="D1316" i="1"/>
  <c r="H1315" i="1"/>
  <c r="G1315" i="1"/>
  <c r="D1315" i="1"/>
  <c r="C1315" i="1"/>
  <c r="D1314" i="1"/>
  <c r="G1314" i="1" s="1"/>
  <c r="C1314" i="1"/>
  <c r="D1313" i="1"/>
  <c r="C1313" i="1"/>
  <c r="H1312" i="1"/>
  <c r="G1312" i="1"/>
  <c r="D1312" i="1"/>
  <c r="C1312" i="1"/>
  <c r="D1311" i="1"/>
  <c r="H1311" i="1" s="1"/>
  <c r="C1311" i="1"/>
  <c r="D1310" i="1"/>
  <c r="C1310" i="1"/>
  <c r="H1310" i="1" s="1"/>
  <c r="H1309" i="1"/>
  <c r="G1309" i="1"/>
  <c r="D1309" i="1"/>
  <c r="C1309" i="1"/>
  <c r="D1308" i="1"/>
  <c r="H1308" i="1" s="1"/>
  <c r="C1308" i="1"/>
  <c r="G1307" i="1"/>
  <c r="D1307" i="1"/>
  <c r="C1307" i="1"/>
  <c r="H1306" i="1"/>
  <c r="G1306" i="1"/>
  <c r="D1306" i="1"/>
  <c r="C1306" i="1"/>
  <c r="D1305" i="1"/>
  <c r="C1305" i="1"/>
  <c r="C1304" i="1"/>
  <c r="H1303" i="1"/>
  <c r="G1303" i="1"/>
  <c r="D1303" i="1"/>
  <c r="C1303" i="1"/>
  <c r="H1302" i="1"/>
  <c r="D1302" i="1"/>
  <c r="G1302" i="1" s="1"/>
  <c r="C1302" i="1"/>
  <c r="D1301" i="1"/>
  <c r="C1301" i="1"/>
  <c r="H1298" i="1"/>
  <c r="D1298" i="1"/>
  <c r="C1298" i="1"/>
  <c r="G1298" i="1" s="1"/>
  <c r="H1297" i="1"/>
  <c r="G1297" i="1"/>
  <c r="D1297" i="1"/>
  <c r="C1297" i="1"/>
  <c r="D1296" i="1"/>
  <c r="C1296" i="1"/>
  <c r="D1295" i="1"/>
  <c r="C1295" i="1"/>
  <c r="G1295" i="1" s="1"/>
  <c r="H1294" i="1"/>
  <c r="G1294" i="1"/>
  <c r="D1294" i="1"/>
  <c r="C1294" i="1"/>
  <c r="D1293" i="1"/>
  <c r="C1293" i="1"/>
  <c r="D1292" i="1"/>
  <c r="C1292" i="1"/>
  <c r="H1291" i="1"/>
  <c r="G1291" i="1"/>
  <c r="D1291" i="1"/>
  <c r="C1291" i="1"/>
  <c r="H1290" i="1"/>
  <c r="D1290" i="1"/>
  <c r="C1290" i="1"/>
  <c r="G1290" i="1" s="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D1281" i="1"/>
  <c r="C1281" i="1"/>
  <c r="D1280" i="1"/>
  <c r="C1280" i="1"/>
  <c r="G1280" i="1" s="1"/>
  <c r="H1279" i="1"/>
  <c r="G1279" i="1"/>
  <c r="D1279" i="1"/>
  <c r="C1279" i="1"/>
  <c r="H1278" i="1"/>
  <c r="D1278" i="1"/>
  <c r="C1278" i="1"/>
  <c r="G1278" i="1" s="1"/>
  <c r="H1277" i="1"/>
  <c r="D1277" i="1"/>
  <c r="C1277" i="1"/>
  <c r="G1277" i="1" s="1"/>
  <c r="H1276" i="1"/>
  <c r="G1276" i="1"/>
  <c r="D1276" i="1"/>
  <c r="C1276" i="1"/>
  <c r="D1275" i="1"/>
  <c r="G1275" i="1" s="1"/>
  <c r="C1275" i="1"/>
  <c r="H1274" i="1"/>
  <c r="D1274" i="1"/>
  <c r="C1274" i="1"/>
  <c r="G1274" i="1" s="1"/>
  <c r="H1273" i="1"/>
  <c r="G1273" i="1"/>
  <c r="D1273" i="1"/>
  <c r="C1273" i="1"/>
  <c r="D1272" i="1"/>
  <c r="C1272" i="1"/>
  <c r="H1271" i="1"/>
  <c r="D1271" i="1"/>
  <c r="C1271" i="1"/>
  <c r="G1271" i="1" s="1"/>
  <c r="H1270" i="1"/>
  <c r="G1270" i="1"/>
  <c r="D1270" i="1"/>
  <c r="C1270" i="1"/>
  <c r="D1269" i="1"/>
  <c r="C1269" i="1"/>
  <c r="H1268" i="1"/>
  <c r="D1268" i="1"/>
  <c r="C1268" i="1"/>
  <c r="G1268" i="1" s="1"/>
  <c r="H1267" i="1"/>
  <c r="G1267" i="1"/>
  <c r="D1267" i="1"/>
  <c r="C1267" i="1"/>
  <c r="D1266" i="1"/>
  <c r="H1266" i="1" s="1"/>
  <c r="C1266" i="1"/>
  <c r="D1265" i="1"/>
  <c r="H1265" i="1" s="1"/>
  <c r="C1265" i="1"/>
  <c r="G1265" i="1" s="1"/>
  <c r="D1264" i="1"/>
  <c r="C1264" i="1"/>
  <c r="H1264" i="1" s="1"/>
  <c r="D1263" i="1"/>
  <c r="C1263" i="1"/>
  <c r="D1262" i="1"/>
  <c r="C1262" i="1"/>
  <c r="H1261" i="1"/>
  <c r="G1261" i="1"/>
  <c r="D1261" i="1"/>
  <c r="C1261" i="1"/>
  <c r="D1260" i="1"/>
  <c r="C1260" i="1"/>
  <c r="H1259" i="1"/>
  <c r="D1259" i="1"/>
  <c r="C1259" i="1"/>
  <c r="G1259" i="1" s="1"/>
  <c r="H1258" i="1"/>
  <c r="G1258" i="1"/>
  <c r="D1258" i="1"/>
  <c r="C1258" i="1"/>
  <c r="D1257" i="1"/>
  <c r="C1257" i="1"/>
  <c r="D1256" i="1"/>
  <c r="C1256" i="1"/>
  <c r="G1256" i="1" s="1"/>
  <c r="H1255" i="1"/>
  <c r="G1255" i="1"/>
  <c r="D1255" i="1"/>
  <c r="C1255" i="1"/>
  <c r="H1254" i="1"/>
  <c r="D1254" i="1"/>
  <c r="C1254" i="1"/>
  <c r="G1254" i="1" s="1"/>
  <c r="H1253" i="1"/>
  <c r="D1253" i="1"/>
  <c r="C1253" i="1"/>
  <c r="G1253" i="1" s="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G1244" i="1" s="1"/>
  <c r="H1243" i="1"/>
  <c r="G1243" i="1"/>
  <c r="D1243" i="1"/>
  <c r="C1243" i="1"/>
  <c r="H1242" i="1"/>
  <c r="D1242" i="1"/>
  <c r="C1242" i="1"/>
  <c r="G1242" i="1" s="1"/>
  <c r="H1241" i="1"/>
  <c r="D1241" i="1"/>
  <c r="C1241" i="1"/>
  <c r="G1241" i="1" s="1"/>
  <c r="H1240" i="1"/>
  <c r="G1240" i="1"/>
  <c r="D1240" i="1"/>
  <c r="C1240" i="1"/>
  <c r="H1239" i="1"/>
  <c r="G1239" i="1"/>
  <c r="D1239" i="1"/>
  <c r="C1239" i="1"/>
  <c r="H1238" i="1"/>
  <c r="D1238" i="1"/>
  <c r="C1238" i="1"/>
  <c r="G1238" i="1" s="1"/>
  <c r="H1237" i="1"/>
  <c r="G1237" i="1"/>
  <c r="D1237" i="1"/>
  <c r="C1237" i="1"/>
  <c r="C1236" i="1"/>
  <c r="H1235" i="1"/>
  <c r="D1235" i="1"/>
  <c r="C1235" i="1"/>
  <c r="G1235" i="1" s="1"/>
  <c r="H1234" i="1"/>
  <c r="G1234" i="1"/>
  <c r="D1234" i="1"/>
  <c r="C1234" i="1"/>
  <c r="D1233" i="1"/>
  <c r="C1233" i="1"/>
  <c r="G1233" i="1" s="1"/>
  <c r="D1232" i="1"/>
  <c r="C1232" i="1"/>
  <c r="G1232" i="1" s="1"/>
  <c r="H1231" i="1"/>
  <c r="G1231" i="1"/>
  <c r="D1231" i="1"/>
  <c r="C1231" i="1"/>
  <c r="D1230" i="1"/>
  <c r="C1230" i="1"/>
  <c r="H1230" i="1" s="1"/>
  <c r="H1229" i="1"/>
  <c r="D1229" i="1"/>
  <c r="C1229" i="1"/>
  <c r="G1229" i="1" s="1"/>
  <c r="H1228" i="1"/>
  <c r="G1228" i="1"/>
  <c r="D1228" i="1"/>
  <c r="C1228" i="1"/>
  <c r="D1226" i="1"/>
  <c r="C1226" i="1"/>
  <c r="H1225" i="1"/>
  <c r="G1225" i="1"/>
  <c r="D1225" i="1"/>
  <c r="C1225" i="1"/>
  <c r="D1224" i="1"/>
  <c r="C1224" i="1"/>
  <c r="C1223" i="1"/>
  <c r="D1221" i="1"/>
  <c r="G1221" i="1" s="1"/>
  <c r="C1221" i="1"/>
  <c r="D1220" i="1"/>
  <c r="C1220" i="1"/>
  <c r="D1218" i="1"/>
  <c r="C1218" i="1"/>
  <c r="H1217" i="1"/>
  <c r="G1217" i="1"/>
  <c r="D1217" i="1"/>
  <c r="C1217" i="1"/>
  <c r="D1216" i="1"/>
  <c r="H1213" i="1"/>
  <c r="G1213" i="1"/>
  <c r="D1213" i="1"/>
  <c r="C1213" i="1"/>
  <c r="D1212" i="1"/>
  <c r="H1212" i="1" s="1"/>
  <c r="C1212" i="1"/>
  <c r="D1211" i="1"/>
  <c r="C1211" i="1"/>
  <c r="H1210" i="1"/>
  <c r="G1210" i="1"/>
  <c r="D1210" i="1"/>
  <c r="C1210" i="1"/>
  <c r="D1209" i="1"/>
  <c r="H1209" i="1" s="1"/>
  <c r="C1209" i="1"/>
  <c r="D1208" i="1"/>
  <c r="C1208" i="1"/>
  <c r="H1207" i="1"/>
  <c r="G1207" i="1"/>
  <c r="D1207" i="1"/>
  <c r="C1207" i="1"/>
  <c r="H1206" i="1"/>
  <c r="G1206" i="1"/>
  <c r="D1206" i="1"/>
  <c r="C1206" i="1"/>
  <c r="D1205" i="1"/>
  <c r="C1205" i="1"/>
  <c r="H1204" i="1"/>
  <c r="G1204" i="1"/>
  <c r="D1204" i="1"/>
  <c r="C1204" i="1"/>
  <c r="D1203" i="1"/>
  <c r="C1203" i="1"/>
  <c r="D1202" i="1"/>
  <c r="C1202" i="1"/>
  <c r="H1201" i="1"/>
  <c r="G1201" i="1"/>
  <c r="D1201" i="1"/>
  <c r="C1201" i="1"/>
  <c r="D1200" i="1"/>
  <c r="G1200" i="1" s="1"/>
  <c r="C1200" i="1"/>
  <c r="D1199" i="1"/>
  <c r="C1199" i="1"/>
  <c r="H1198" i="1"/>
  <c r="G1198" i="1"/>
  <c r="D1198" i="1"/>
  <c r="C1198" i="1"/>
  <c r="D1197" i="1"/>
  <c r="H1197" i="1" s="1"/>
  <c r="C1197" i="1"/>
  <c r="D1196" i="1"/>
  <c r="C1196" i="1"/>
  <c r="H1195" i="1"/>
  <c r="G1195" i="1"/>
  <c r="D1195" i="1"/>
  <c r="C1195" i="1"/>
  <c r="G1194" i="1"/>
  <c r="D1194" i="1"/>
  <c r="H1194" i="1" s="1"/>
  <c r="C1194" i="1"/>
  <c r="D1193" i="1"/>
  <c r="C1193" i="1"/>
  <c r="H1192" i="1"/>
  <c r="G1192" i="1"/>
  <c r="D1192" i="1"/>
  <c r="C1192" i="1"/>
  <c r="D1191" i="1"/>
  <c r="H1191" i="1" s="1"/>
  <c r="C1191" i="1"/>
  <c r="D1190" i="1"/>
  <c r="C1190" i="1"/>
  <c r="H1189" i="1"/>
  <c r="G1189" i="1"/>
  <c r="D1189" i="1"/>
  <c r="C1189" i="1"/>
  <c r="H1188" i="1"/>
  <c r="G1188" i="1"/>
  <c r="D1188" i="1"/>
  <c r="C1188" i="1"/>
  <c r="D1187" i="1"/>
  <c r="C1187" i="1"/>
  <c r="H1186" i="1"/>
  <c r="G1186" i="1"/>
  <c r="D1186" i="1"/>
  <c r="C1186" i="1"/>
  <c r="D1185" i="1"/>
  <c r="G1185" i="1" s="1"/>
  <c r="C1185" i="1"/>
  <c r="D1184" i="1"/>
  <c r="C1184" i="1"/>
  <c r="D1182" i="1"/>
  <c r="C1182" i="1"/>
  <c r="H1181" i="1"/>
  <c r="G1181" i="1"/>
  <c r="D1181" i="1"/>
  <c r="C1181" i="1"/>
  <c r="H1180" i="1"/>
  <c r="G1180" i="1"/>
  <c r="D1180" i="1"/>
  <c r="C1180" i="1"/>
  <c r="D1179" i="1"/>
  <c r="C1179" i="1"/>
  <c r="D1178" i="1"/>
  <c r="C1178" i="1"/>
  <c r="H1177" i="1"/>
  <c r="G1177" i="1"/>
  <c r="D1177" i="1"/>
  <c r="C1177" i="1"/>
  <c r="D1176" i="1"/>
  <c r="C1176" i="1"/>
  <c r="D1175" i="1"/>
  <c r="C1175" i="1"/>
  <c r="H1174" i="1"/>
  <c r="G1174" i="1"/>
  <c r="D1174" i="1"/>
  <c r="C1174" i="1"/>
  <c r="D1173" i="1"/>
  <c r="C1173" i="1"/>
  <c r="H1172" i="1"/>
  <c r="G1172" i="1"/>
  <c r="D1172" i="1"/>
  <c r="C1172" i="1"/>
  <c r="H1171" i="1"/>
  <c r="G1171" i="1"/>
  <c r="D1171" i="1"/>
  <c r="C1171" i="1"/>
  <c r="D1170" i="1"/>
  <c r="C1170" i="1"/>
  <c r="H1169" i="1"/>
  <c r="G1169" i="1"/>
  <c r="D1169" i="1"/>
  <c r="C1169" i="1"/>
  <c r="D1166" i="1"/>
  <c r="C1166" i="1"/>
  <c r="H1165" i="1"/>
  <c r="G1165" i="1"/>
  <c r="D1165" i="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D1151" i="1"/>
  <c r="C1151" i="1"/>
  <c r="H1150" i="1"/>
  <c r="G1150" i="1"/>
  <c r="D1150" i="1"/>
  <c r="C1150" i="1"/>
  <c r="D1149" i="1"/>
  <c r="C1149" i="1"/>
  <c r="D1148" i="1"/>
  <c r="C1148" i="1"/>
  <c r="H1147" i="1"/>
  <c r="G1147" i="1"/>
  <c r="D1147" i="1"/>
  <c r="C1147" i="1"/>
  <c r="D1146" i="1"/>
  <c r="C1146" i="1"/>
  <c r="D1145" i="1"/>
  <c r="C1145" i="1"/>
  <c r="H1144" i="1"/>
  <c r="G1144" i="1"/>
  <c r="D1144" i="1"/>
  <c r="C1144" i="1"/>
  <c r="H1143" i="1"/>
  <c r="G1143" i="1"/>
  <c r="D1143" i="1"/>
  <c r="C1143" i="1"/>
  <c r="D1142" i="1"/>
  <c r="C1142" i="1"/>
  <c r="H1141" i="1"/>
  <c r="G1141" i="1"/>
  <c r="D1141" i="1"/>
  <c r="C1141" i="1"/>
  <c r="D1140" i="1"/>
  <c r="C1140" i="1"/>
  <c r="H1140" i="1" s="1"/>
  <c r="D1139" i="1"/>
  <c r="C1139" i="1"/>
  <c r="H1138" i="1"/>
  <c r="G1138" i="1"/>
  <c r="D1138" i="1"/>
  <c r="C1138" i="1"/>
  <c r="D1137" i="1"/>
  <c r="C1137" i="1"/>
  <c r="D1136" i="1"/>
  <c r="C1136" i="1"/>
  <c r="H1135" i="1"/>
  <c r="G1135" i="1"/>
  <c r="D1135" i="1"/>
  <c r="C1135" i="1"/>
  <c r="H1134" i="1"/>
  <c r="G1134" i="1"/>
  <c r="D1134" i="1"/>
  <c r="C1134" i="1"/>
  <c r="D1133" i="1"/>
  <c r="C1133" i="1"/>
  <c r="H1132" i="1"/>
  <c r="G1132" i="1"/>
  <c r="D1132" i="1"/>
  <c r="C1132" i="1"/>
  <c r="D1131" i="1"/>
  <c r="C1131" i="1"/>
  <c r="D1130" i="1"/>
  <c r="C1130" i="1"/>
  <c r="H1129" i="1"/>
  <c r="G1129" i="1"/>
  <c r="D1129" i="1"/>
  <c r="C1129" i="1"/>
  <c r="H1128" i="1"/>
  <c r="G1128" i="1"/>
  <c r="D1128" i="1"/>
  <c r="C1128" i="1"/>
  <c r="D1127" i="1"/>
  <c r="C1127" i="1"/>
  <c r="H1126" i="1"/>
  <c r="G1126" i="1"/>
  <c r="D1126" i="1"/>
  <c r="C1126" i="1"/>
  <c r="D1125" i="1"/>
  <c r="C1125" i="1"/>
  <c r="D1124" i="1"/>
  <c r="H1123" i="1"/>
  <c r="G1123" i="1"/>
  <c r="D1123" i="1"/>
  <c r="C1123" i="1"/>
  <c r="G1122" i="1"/>
  <c r="D1122" i="1"/>
  <c r="C1122" i="1"/>
  <c r="D1121" i="1"/>
  <c r="C1121" i="1"/>
  <c r="H1120" i="1"/>
  <c r="G1120" i="1"/>
  <c r="D1120" i="1"/>
  <c r="H1119" i="1"/>
  <c r="D1119" i="1"/>
  <c r="C1119" i="1"/>
  <c r="G1119" i="1" s="1"/>
  <c r="H1118" i="1"/>
  <c r="D1118" i="1"/>
  <c r="C1118" i="1"/>
  <c r="G1118" i="1" s="1"/>
  <c r="H1117" i="1"/>
  <c r="G1117" i="1"/>
  <c r="D1117" i="1"/>
  <c r="C1117" i="1"/>
  <c r="H1116" i="1"/>
  <c r="G1116" i="1"/>
  <c r="D1116" i="1"/>
  <c r="C1116" i="1"/>
  <c r="D1115" i="1"/>
  <c r="C1115" i="1"/>
  <c r="H1114" i="1"/>
  <c r="G1114" i="1"/>
  <c r="D1114" i="1"/>
  <c r="C1114" i="1"/>
  <c r="D1113" i="1"/>
  <c r="H1111" i="1"/>
  <c r="G1111" i="1"/>
  <c r="D1111" i="1"/>
  <c r="C1111" i="1"/>
  <c r="H1110" i="1"/>
  <c r="G1110" i="1"/>
  <c r="D1110" i="1"/>
  <c r="C1110" i="1"/>
  <c r="H1109" i="1"/>
  <c r="D1109" i="1"/>
  <c r="C1109" i="1"/>
  <c r="G1109" i="1" s="1"/>
  <c r="H1108" i="1"/>
  <c r="G1108" i="1"/>
  <c r="D1108" i="1"/>
  <c r="C1108" i="1"/>
  <c r="H1107" i="1"/>
  <c r="D1107" i="1"/>
  <c r="G1107" i="1" s="1"/>
  <c r="C1107" i="1"/>
  <c r="H1106" i="1"/>
  <c r="D1106" i="1"/>
  <c r="C1106" i="1"/>
  <c r="G1106" i="1" s="1"/>
  <c r="H1105" i="1"/>
  <c r="G1105" i="1"/>
  <c r="D1105" i="1"/>
  <c r="C1105" i="1"/>
  <c r="C1104" i="1"/>
  <c r="D1103" i="1"/>
  <c r="C1103" i="1"/>
  <c r="G1103" i="1" s="1"/>
  <c r="H1102" i="1"/>
  <c r="G1102" i="1"/>
  <c r="D1102" i="1"/>
  <c r="C1102" i="1"/>
  <c r="D1101" i="1"/>
  <c r="C1101" i="1"/>
  <c r="H1101" i="1" s="1"/>
  <c r="H1100" i="1"/>
  <c r="D1100" i="1"/>
  <c r="C1100" i="1"/>
  <c r="G1100" i="1" s="1"/>
  <c r="H1099" i="1"/>
  <c r="G1099" i="1"/>
  <c r="D1099" i="1"/>
  <c r="C1099" i="1"/>
  <c r="D1098" i="1"/>
  <c r="C1098" i="1"/>
  <c r="C1097" i="1"/>
  <c r="G1097" i="1" s="1"/>
  <c r="H1095" i="1"/>
  <c r="D1095" i="1"/>
  <c r="C1095" i="1"/>
  <c r="G1095" i="1" s="1"/>
  <c r="H1094" i="1"/>
  <c r="D1094" i="1"/>
  <c r="G1094" i="1" s="1"/>
  <c r="C1094" i="1"/>
  <c r="H1093" i="1"/>
  <c r="G1093" i="1"/>
  <c r="D1093" i="1"/>
  <c r="C1093" i="1"/>
  <c r="H1092" i="1"/>
  <c r="D1092" i="1"/>
  <c r="C1092" i="1"/>
  <c r="G1092" i="1" s="1"/>
  <c r="H1091" i="1"/>
  <c r="G1091" i="1"/>
  <c r="D1091" i="1"/>
  <c r="C1091" i="1"/>
  <c r="H1090" i="1"/>
  <c r="G1090" i="1"/>
  <c r="D1090" i="1"/>
  <c r="C1090" i="1"/>
  <c r="H1089" i="1"/>
  <c r="D1089" i="1"/>
  <c r="C1089" i="1"/>
  <c r="G1089" i="1" s="1"/>
  <c r="H1088" i="1"/>
  <c r="G1088" i="1"/>
  <c r="D1088" i="1"/>
  <c r="C1088" i="1"/>
  <c r="H1087" i="1"/>
  <c r="G1087" i="1"/>
  <c r="D1087" i="1"/>
  <c r="C1087" i="1"/>
  <c r="H1086" i="1"/>
  <c r="D1086" i="1"/>
  <c r="C1086" i="1"/>
  <c r="G1086" i="1" s="1"/>
  <c r="H1085" i="1"/>
  <c r="G1085" i="1"/>
  <c r="D1085" i="1"/>
  <c r="C1085" i="1"/>
  <c r="H1084" i="1"/>
  <c r="G1084" i="1"/>
  <c r="D1084" i="1"/>
  <c r="H1083" i="1"/>
  <c r="G1083" i="1"/>
  <c r="D1083" i="1"/>
  <c r="C1083" i="1"/>
  <c r="G1082" i="1"/>
  <c r="D1082" i="1"/>
  <c r="C1082" i="1"/>
  <c r="H1081" i="1"/>
  <c r="G1081" i="1"/>
  <c r="D1081" i="1"/>
  <c r="C1081" i="1"/>
  <c r="H1080" i="1"/>
  <c r="G1080" i="1"/>
  <c r="D1080" i="1"/>
  <c r="C1080" i="1"/>
  <c r="D1079" i="1"/>
  <c r="G1079" i="1" s="1"/>
  <c r="C1079" i="1"/>
  <c r="H1078" i="1"/>
  <c r="G1078" i="1"/>
  <c r="D1078" i="1"/>
  <c r="C1078" i="1"/>
  <c r="H1077" i="1"/>
  <c r="G1077" i="1"/>
  <c r="D1077" i="1"/>
  <c r="C1077" i="1"/>
  <c r="D1076" i="1"/>
  <c r="C1076" i="1"/>
  <c r="H1076" i="1" s="1"/>
  <c r="H1075" i="1"/>
  <c r="G1075" i="1"/>
  <c r="D1075" i="1"/>
  <c r="C1075" i="1"/>
  <c r="H1074" i="1"/>
  <c r="G1074" i="1"/>
  <c r="D1074" i="1"/>
  <c r="C1074" i="1"/>
  <c r="D1073" i="1"/>
  <c r="C1073" i="1"/>
  <c r="H1073" i="1" s="1"/>
  <c r="H1072" i="1"/>
  <c r="G1072" i="1"/>
  <c r="D1072" i="1"/>
  <c r="C1072" i="1"/>
  <c r="H1071" i="1"/>
  <c r="G1071" i="1"/>
  <c r="D1071" i="1"/>
  <c r="C1071" i="1"/>
  <c r="D1070" i="1"/>
  <c r="C1070" i="1"/>
  <c r="H1069" i="1"/>
  <c r="G1069" i="1"/>
  <c r="D1069" i="1"/>
  <c r="C1069" i="1"/>
  <c r="H1068" i="1"/>
  <c r="G1068" i="1"/>
  <c r="D1068" i="1"/>
  <c r="C1068" i="1"/>
  <c r="D1067" i="1"/>
  <c r="C1067" i="1"/>
  <c r="D1065" i="1"/>
  <c r="H1064" i="1"/>
  <c r="G1064" i="1"/>
  <c r="D1064" i="1"/>
  <c r="C1064" i="1"/>
  <c r="H1063" i="1"/>
  <c r="G1063" i="1"/>
  <c r="D1063" i="1"/>
  <c r="C1063" i="1"/>
  <c r="D1062" i="1"/>
  <c r="C1062" i="1"/>
  <c r="G1062" i="1" s="1"/>
  <c r="H1061" i="1"/>
  <c r="G1061" i="1"/>
  <c r="D1061" i="1"/>
  <c r="C1061" i="1"/>
  <c r="H1060" i="1"/>
  <c r="G1060" i="1"/>
  <c r="D1060" i="1"/>
  <c r="C1060" i="1"/>
  <c r="D1059" i="1"/>
  <c r="C1059" i="1"/>
  <c r="H1059" i="1" s="1"/>
  <c r="H1058" i="1"/>
  <c r="G1058" i="1"/>
  <c r="D1058" i="1"/>
  <c r="C1058" i="1"/>
  <c r="D1055" i="1"/>
  <c r="C1055" i="1"/>
  <c r="H1055" i="1" s="1"/>
  <c r="H1054" i="1"/>
  <c r="G1054" i="1"/>
  <c r="D1054" i="1"/>
  <c r="C1054" i="1"/>
  <c r="D1053" i="1"/>
  <c r="C1053" i="1"/>
  <c r="D1052" i="1"/>
  <c r="C1052" i="1"/>
  <c r="H1051" i="1"/>
  <c r="G1051" i="1"/>
  <c r="D1051" i="1"/>
  <c r="C1051" i="1"/>
  <c r="D1050" i="1"/>
  <c r="C1050" i="1"/>
  <c r="D1049" i="1"/>
  <c r="C1049" i="1"/>
  <c r="H1045" i="1"/>
  <c r="G1045" i="1"/>
  <c r="D1045" i="1"/>
  <c r="C1045" i="1"/>
  <c r="H1044" i="1"/>
  <c r="G1044" i="1"/>
  <c r="D1044" i="1"/>
  <c r="C1044" i="1"/>
  <c r="H1043" i="1"/>
  <c r="G1043" i="1"/>
  <c r="D1043" i="1"/>
  <c r="C1043" i="1"/>
  <c r="H1042" i="1"/>
  <c r="G1042" i="1"/>
  <c r="D1042" i="1"/>
  <c r="C1042" i="1"/>
  <c r="H1041" i="1"/>
  <c r="G1041" i="1"/>
  <c r="C1041" i="1"/>
  <c r="D1040" i="1"/>
  <c r="C1040" i="1"/>
  <c r="H1039" i="1"/>
  <c r="G1039" i="1"/>
  <c r="D1039" i="1"/>
  <c r="C1039" i="1"/>
  <c r="H1038" i="1"/>
  <c r="G1038" i="1"/>
  <c r="D1038" i="1"/>
  <c r="C1038" i="1"/>
  <c r="D1037" i="1"/>
  <c r="C1037" i="1"/>
  <c r="H1036" i="1"/>
  <c r="G1036" i="1"/>
  <c r="D1036" i="1"/>
  <c r="C1036" i="1"/>
  <c r="H1035" i="1"/>
  <c r="G1035" i="1"/>
  <c r="D1035" i="1"/>
  <c r="C1035" i="1"/>
  <c r="C1034" i="1"/>
  <c r="H1033" i="1"/>
  <c r="G1033" i="1"/>
  <c r="D1033" i="1"/>
  <c r="C1033" i="1"/>
  <c r="H1032" i="1"/>
  <c r="G1032" i="1"/>
  <c r="D1032" i="1"/>
  <c r="C1032"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C1023" i="1"/>
  <c r="D1022" i="1"/>
  <c r="C1022" i="1"/>
  <c r="H1021" i="1"/>
  <c r="G1021" i="1"/>
  <c r="D1021" i="1"/>
  <c r="C1021" i="1"/>
  <c r="H1020" i="1"/>
  <c r="G1020" i="1"/>
  <c r="D1020" i="1"/>
  <c r="C1020" i="1"/>
  <c r="H1018" i="1"/>
  <c r="G1018" i="1"/>
  <c r="D1018" i="1"/>
  <c r="C1018" i="1"/>
  <c r="H1017" i="1"/>
  <c r="G1017" i="1"/>
  <c r="D1017" i="1"/>
  <c r="C1017" i="1"/>
  <c r="D1016" i="1"/>
  <c r="C1016" i="1"/>
  <c r="H1015" i="1"/>
  <c r="G1015" i="1"/>
  <c r="D1015" i="1"/>
  <c r="C1015" i="1"/>
  <c r="H1014" i="1"/>
  <c r="G1014" i="1"/>
  <c r="D1014" i="1"/>
  <c r="C1014" i="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H1005" i="1"/>
  <c r="G1005" i="1"/>
  <c r="D1005" i="1"/>
  <c r="C1005" i="1"/>
  <c r="D1004" i="1"/>
  <c r="C1004" i="1"/>
  <c r="H1003" i="1"/>
  <c r="G1003" i="1"/>
  <c r="D1003" i="1"/>
  <c r="C1003" i="1"/>
  <c r="H1002" i="1"/>
  <c r="G1002" i="1"/>
  <c r="D1002" i="1"/>
  <c r="C1002" i="1"/>
  <c r="D1001" i="1"/>
  <c r="C1001" i="1"/>
  <c r="H1000" i="1"/>
  <c r="G1000" i="1"/>
  <c r="D1000" i="1"/>
  <c r="C1000" i="1"/>
  <c r="H999" i="1"/>
  <c r="G999" i="1"/>
  <c r="D999" i="1"/>
  <c r="C999" i="1"/>
  <c r="D998" i="1"/>
  <c r="C998" i="1"/>
  <c r="H997" i="1"/>
  <c r="G997" i="1"/>
  <c r="D997" i="1"/>
  <c r="C997" i="1"/>
  <c r="H996" i="1"/>
  <c r="G996" i="1"/>
  <c r="D996" i="1"/>
  <c r="C996" i="1"/>
  <c r="D995" i="1"/>
  <c r="C995" i="1"/>
  <c r="H994" i="1"/>
  <c r="G994" i="1"/>
  <c r="D994" i="1"/>
  <c r="C994" i="1"/>
  <c r="H993" i="1"/>
  <c r="G993" i="1"/>
  <c r="D993" i="1"/>
  <c r="C993" i="1"/>
  <c r="D992" i="1"/>
  <c r="C992" i="1"/>
  <c r="D989" i="1"/>
  <c r="C989" i="1"/>
  <c r="D988" i="1"/>
  <c r="C988" i="1"/>
  <c r="H988" i="1" s="1"/>
  <c r="D987" i="1"/>
  <c r="C987" i="1"/>
  <c r="D986"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D734" i="1"/>
  <c r="C734" i="1"/>
  <c r="G734" i="1" s="1"/>
  <c r="D733" i="1"/>
  <c r="C733" i="1"/>
  <c r="D732" i="1"/>
  <c r="G732" i="1" s="1"/>
  <c r="C732" i="1"/>
  <c r="D731" i="1"/>
  <c r="C731" i="1"/>
  <c r="H730" i="1"/>
  <c r="G730" i="1"/>
  <c r="D730" i="1"/>
  <c r="C730" i="1"/>
  <c r="D729" i="1"/>
  <c r="C729" i="1"/>
  <c r="D728" i="1"/>
  <c r="C728" i="1"/>
  <c r="H727" i="1"/>
  <c r="G727" i="1"/>
  <c r="D727" i="1"/>
  <c r="C727" i="1"/>
  <c r="D726" i="1"/>
  <c r="C726" i="1"/>
  <c r="H725" i="1"/>
  <c r="D725" i="1"/>
  <c r="C725" i="1"/>
  <c r="G725" i="1" s="1"/>
  <c r="D724" i="1"/>
  <c r="C724" i="1"/>
  <c r="G724" i="1" s="1"/>
  <c r="H723" i="1"/>
  <c r="D723" i="1"/>
  <c r="C723" i="1"/>
  <c r="G723" i="1" s="1"/>
  <c r="H722" i="1"/>
  <c r="D722" i="1"/>
  <c r="C722" i="1"/>
  <c r="G722" i="1" s="1"/>
  <c r="D721" i="1"/>
  <c r="C721" i="1"/>
  <c r="D720" i="1"/>
  <c r="H720" i="1" s="1"/>
  <c r="C720" i="1"/>
  <c r="D719" i="1"/>
  <c r="C719" i="1"/>
  <c r="D718" i="1"/>
  <c r="C718" i="1"/>
  <c r="D717" i="1"/>
  <c r="C717" i="1"/>
  <c r="H716" i="1"/>
  <c r="D716" i="1"/>
  <c r="C716" i="1"/>
  <c r="G716" i="1" s="1"/>
  <c r="D715" i="1"/>
  <c r="C715" i="1"/>
  <c r="D714" i="1"/>
  <c r="C714" i="1"/>
  <c r="H714" i="1" s="1"/>
  <c r="D713" i="1"/>
  <c r="C713" i="1"/>
  <c r="H712" i="1"/>
  <c r="G712" i="1"/>
  <c r="D712" i="1"/>
  <c r="C712" i="1"/>
  <c r="D711" i="1"/>
  <c r="C711" i="1"/>
  <c r="H711" i="1" s="1"/>
  <c r="D710" i="1"/>
  <c r="C710" i="1"/>
  <c r="G710" i="1" s="1"/>
  <c r="H709" i="1"/>
  <c r="G709" i="1"/>
  <c r="D709" i="1"/>
  <c r="C709" i="1"/>
  <c r="D708" i="1"/>
  <c r="C708" i="1"/>
  <c r="D707" i="1"/>
  <c r="C707" i="1"/>
  <c r="G707" i="1" s="1"/>
  <c r="D706" i="1"/>
  <c r="C706" i="1"/>
  <c r="D705" i="1"/>
  <c r="C705" i="1"/>
  <c r="D704" i="1"/>
  <c r="C704" i="1"/>
  <c r="D703" i="1"/>
  <c r="C703" i="1"/>
  <c r="H703" i="1" s="1"/>
  <c r="D702" i="1"/>
  <c r="C702" i="1"/>
  <c r="G702" i="1" s="1"/>
  <c r="D701" i="1"/>
  <c r="C701" i="1"/>
  <c r="G701" i="1" s="1"/>
  <c r="D700" i="1"/>
  <c r="H700" i="1" s="1"/>
  <c r="C700" i="1"/>
  <c r="H699" i="1"/>
  <c r="G699" i="1"/>
  <c r="D699" i="1"/>
  <c r="C699" i="1"/>
  <c r="H698" i="1"/>
  <c r="D698" i="1"/>
  <c r="C698" i="1"/>
  <c r="G698" i="1" s="1"/>
  <c r="D697" i="1"/>
  <c r="C697" i="1"/>
  <c r="H697" i="1" s="1"/>
  <c r="H696" i="1"/>
  <c r="G696" i="1"/>
  <c r="D696" i="1"/>
  <c r="C696" i="1"/>
  <c r="D695" i="1"/>
  <c r="C695" i="1"/>
  <c r="D694" i="1"/>
  <c r="C694" i="1"/>
  <c r="D693" i="1"/>
  <c r="C693" i="1"/>
  <c r="H693" i="1" s="1"/>
  <c r="D692" i="1"/>
  <c r="C692" i="1"/>
  <c r="H691" i="1"/>
  <c r="G691" i="1"/>
  <c r="D691" i="1"/>
  <c r="C691" i="1"/>
  <c r="D690" i="1"/>
  <c r="C690" i="1"/>
  <c r="H689" i="1"/>
  <c r="D689" i="1"/>
  <c r="C689" i="1"/>
  <c r="G689" i="1" s="1"/>
  <c r="H688" i="1"/>
  <c r="G688" i="1"/>
  <c r="D688" i="1"/>
  <c r="C688" i="1"/>
  <c r="D687" i="1"/>
  <c r="C687" i="1"/>
  <c r="H686" i="1"/>
  <c r="D686" i="1"/>
  <c r="C686" i="1"/>
  <c r="G686" i="1" s="1"/>
  <c r="D685" i="1"/>
  <c r="C685" i="1"/>
  <c r="H685" i="1" s="1"/>
  <c r="H684" i="1"/>
  <c r="D684" i="1"/>
  <c r="C684" i="1"/>
  <c r="G684" i="1" s="1"/>
  <c r="D683" i="1"/>
  <c r="C683" i="1"/>
  <c r="G683" i="1" s="1"/>
  <c r="D682" i="1"/>
  <c r="C682" i="1"/>
  <c r="D681" i="1"/>
  <c r="C681" i="1"/>
  <c r="H681" i="1" s="1"/>
  <c r="D680" i="1"/>
  <c r="C680" i="1"/>
  <c r="G680" i="1" s="1"/>
  <c r="D679" i="1"/>
  <c r="C679" i="1"/>
  <c r="G679" i="1" s="1"/>
  <c r="D678" i="1"/>
  <c r="C678" i="1"/>
  <c r="H677" i="1"/>
  <c r="D677" i="1"/>
  <c r="C677" i="1"/>
  <c r="G677" i="1" s="1"/>
  <c r="H676" i="1"/>
  <c r="G676" i="1"/>
  <c r="D676" i="1"/>
  <c r="C676" i="1"/>
  <c r="D675" i="1"/>
  <c r="C675" i="1"/>
  <c r="H675" i="1" s="1"/>
  <c r="D674" i="1"/>
  <c r="C674" i="1"/>
  <c r="G674" i="1" s="1"/>
  <c r="D673" i="1"/>
  <c r="H673" i="1" s="1"/>
  <c r="C673" i="1"/>
  <c r="G672" i="1"/>
  <c r="D672" i="1"/>
  <c r="C672" i="1"/>
  <c r="H672" i="1" s="1"/>
  <c r="D671" i="1"/>
  <c r="C671" i="1"/>
  <c r="G671" i="1" s="1"/>
  <c r="H670" i="1"/>
  <c r="G670" i="1"/>
  <c r="D670" i="1"/>
  <c r="C670" i="1"/>
  <c r="D669" i="1"/>
  <c r="C669" i="1"/>
  <c r="H668" i="1"/>
  <c r="D668" i="1"/>
  <c r="C668" i="1"/>
  <c r="G668" i="1" s="1"/>
  <c r="D667" i="1"/>
  <c r="C667" i="1"/>
  <c r="G667" i="1" s="1"/>
  <c r="H666" i="1"/>
  <c r="D666" i="1"/>
  <c r="C666" i="1"/>
  <c r="G666" i="1" s="1"/>
  <c r="D665" i="1"/>
  <c r="C665" i="1"/>
  <c r="D664" i="1"/>
  <c r="C664" i="1"/>
  <c r="H664" i="1" s="1"/>
  <c r="H663" i="1"/>
  <c r="G663" i="1"/>
  <c r="D663" i="1"/>
  <c r="C663" i="1"/>
  <c r="D662" i="1"/>
  <c r="C662" i="1"/>
  <c r="H661" i="1"/>
  <c r="G661" i="1"/>
  <c r="D661" i="1"/>
  <c r="C661" i="1"/>
  <c r="D660" i="1"/>
  <c r="G660" i="1" s="1"/>
  <c r="C660" i="1"/>
  <c r="D659" i="1"/>
  <c r="C659" i="1"/>
  <c r="D658" i="1"/>
  <c r="C658" i="1"/>
  <c r="H658" i="1" s="1"/>
  <c r="H657" i="1"/>
  <c r="G657" i="1"/>
  <c r="D657" i="1"/>
  <c r="C657" i="1"/>
  <c r="D656" i="1"/>
  <c r="C656" i="1"/>
  <c r="D655" i="1"/>
  <c r="C655" i="1"/>
  <c r="D654" i="1"/>
  <c r="C654" i="1"/>
  <c r="H654" i="1" s="1"/>
  <c r="H653" i="1"/>
  <c r="D653" i="1"/>
  <c r="C653" i="1"/>
  <c r="G653" i="1" s="1"/>
  <c r="H652" i="1"/>
  <c r="D652" i="1"/>
  <c r="C652" i="1"/>
  <c r="G652" i="1" s="1"/>
  <c r="D651" i="1"/>
  <c r="C651" i="1"/>
  <c r="H650" i="1"/>
  <c r="D650" i="1"/>
  <c r="C650" i="1"/>
  <c r="G650" i="1" s="1"/>
  <c r="G649" i="1"/>
  <c r="D649" i="1"/>
  <c r="C649" i="1"/>
  <c r="D648" i="1"/>
  <c r="C648" i="1"/>
  <c r="D647" i="1"/>
  <c r="C647" i="1"/>
  <c r="D646" i="1"/>
  <c r="C646" i="1"/>
  <c r="H645" i="1"/>
  <c r="G645" i="1"/>
  <c r="C645" i="1"/>
  <c r="D644" i="1"/>
  <c r="C644" i="1"/>
  <c r="D643" i="1"/>
  <c r="C643" i="1"/>
  <c r="G643" i="1" s="1"/>
  <c r="D642" i="1"/>
  <c r="C642" i="1"/>
  <c r="H642" i="1" s="1"/>
  <c r="D641" i="1"/>
  <c r="C641" i="1"/>
  <c r="G641" i="1" s="1"/>
  <c r="H632" i="1"/>
  <c r="G632" i="1"/>
  <c r="D632" i="1"/>
  <c r="C632" i="1"/>
  <c r="D631" i="1"/>
  <c r="G631" i="1" s="1"/>
  <c r="C631" i="1"/>
  <c r="D628" i="1"/>
  <c r="C628" i="1"/>
  <c r="D627" i="1"/>
  <c r="C627" i="1"/>
  <c r="H627" i="1" s="1"/>
  <c r="H626" i="1"/>
  <c r="G626" i="1"/>
  <c r="D626" i="1"/>
  <c r="C626" i="1"/>
  <c r="D625" i="1"/>
  <c r="C625" i="1"/>
  <c r="D624" i="1"/>
  <c r="C624" i="1"/>
  <c r="D623" i="1"/>
  <c r="C623" i="1"/>
  <c r="G623" i="1" s="1"/>
  <c r="D622" i="1"/>
  <c r="C622" i="1"/>
  <c r="D621" i="1"/>
  <c r="C621" i="1"/>
  <c r="C620" i="1"/>
  <c r="G618" i="1"/>
  <c r="D618" i="1"/>
  <c r="H618" i="1" s="1"/>
  <c r="C618" i="1"/>
  <c r="G617" i="1"/>
  <c r="D617" i="1"/>
  <c r="C617" i="1"/>
  <c r="H617" i="1" s="1"/>
  <c r="D616" i="1"/>
  <c r="C616" i="1"/>
  <c r="D615" i="1"/>
  <c r="C615" i="1"/>
  <c r="G615" i="1" s="1"/>
  <c r="D614" i="1"/>
  <c r="C614" i="1"/>
  <c r="H613" i="1"/>
  <c r="D613" i="1"/>
  <c r="C613" i="1"/>
  <c r="G613" i="1" s="1"/>
  <c r="D612" i="1"/>
  <c r="C612" i="1"/>
  <c r="H611" i="1"/>
  <c r="C611" i="1"/>
  <c r="G611" i="1" s="1"/>
  <c r="H610" i="1"/>
  <c r="G610" i="1"/>
  <c r="D610" i="1"/>
  <c r="C610" i="1"/>
  <c r="H609" i="1"/>
  <c r="D609" i="1"/>
  <c r="C609" i="1"/>
  <c r="G609" i="1" s="1"/>
  <c r="H608" i="1"/>
  <c r="G608" i="1"/>
  <c r="D608" i="1"/>
  <c r="C608" i="1"/>
  <c r="H607" i="1"/>
  <c r="G607" i="1"/>
  <c r="D607" i="1"/>
  <c r="C607" i="1"/>
  <c r="H606" i="1"/>
  <c r="D606" i="1"/>
  <c r="C606" i="1"/>
  <c r="G606" i="1" s="1"/>
  <c r="H605" i="1"/>
  <c r="G605" i="1"/>
  <c r="D605" i="1"/>
  <c r="C605" i="1"/>
  <c r="H604" i="1"/>
  <c r="G604" i="1"/>
  <c r="D604" i="1"/>
  <c r="C604" i="1"/>
  <c r="H603" i="1"/>
  <c r="D603" i="1"/>
  <c r="C603" i="1"/>
  <c r="G603" i="1" s="1"/>
  <c r="H602" i="1"/>
  <c r="G602" i="1"/>
  <c r="D602" i="1"/>
  <c r="C602" i="1"/>
  <c r="H601" i="1"/>
  <c r="G601" i="1"/>
  <c r="D601" i="1"/>
  <c r="C601" i="1"/>
  <c r="H600" i="1"/>
  <c r="D600" i="1"/>
  <c r="C600" i="1"/>
  <c r="G600" i="1" s="1"/>
  <c r="D598" i="1"/>
  <c r="H598" i="1" s="1"/>
  <c r="C598" i="1"/>
  <c r="C597" i="1"/>
  <c r="H596" i="1"/>
  <c r="D596" i="1"/>
  <c r="C596" i="1"/>
  <c r="G596" i="1" s="1"/>
  <c r="D595" i="1"/>
  <c r="C595" i="1"/>
  <c r="D594" i="1"/>
  <c r="G594" i="1" s="1"/>
  <c r="C594" i="1"/>
  <c r="C593" i="1"/>
  <c r="H592" i="1"/>
  <c r="G592" i="1"/>
  <c r="D592" i="1"/>
  <c r="C592" i="1"/>
  <c r="D591" i="1"/>
  <c r="C591" i="1"/>
  <c r="H590" i="1"/>
  <c r="G590" i="1"/>
  <c r="D590" i="1"/>
  <c r="C590" i="1"/>
  <c r="D589" i="1"/>
  <c r="H589" i="1" s="1"/>
  <c r="C589" i="1"/>
  <c r="D588" i="1"/>
  <c r="C588" i="1"/>
  <c r="H586" i="1"/>
  <c r="G586" i="1"/>
  <c r="D586" i="1"/>
  <c r="C586" i="1"/>
  <c r="D585" i="1"/>
  <c r="H585" i="1" s="1"/>
  <c r="C585" i="1"/>
  <c r="C584" i="1"/>
  <c r="D583" i="1"/>
  <c r="C583" i="1"/>
  <c r="H582" i="1"/>
  <c r="G582" i="1"/>
  <c r="D582" i="1"/>
  <c r="C582" i="1"/>
  <c r="D581" i="1"/>
  <c r="D580" i="1"/>
  <c r="C580" i="1"/>
  <c r="D579" i="1"/>
  <c r="C579" i="1"/>
  <c r="D578" i="1"/>
  <c r="C578" i="1"/>
  <c r="G578" i="1" s="1"/>
  <c r="D577" i="1"/>
  <c r="C577" i="1"/>
  <c r="D576" i="1"/>
  <c r="C576" i="1"/>
  <c r="G576" i="1" s="1"/>
  <c r="C575" i="1"/>
  <c r="G573" i="1"/>
  <c r="D573" i="1"/>
  <c r="H573" i="1" s="1"/>
  <c r="C573" i="1"/>
  <c r="H572" i="1"/>
  <c r="G572" i="1"/>
  <c r="D572" i="1"/>
  <c r="C572" i="1"/>
  <c r="H571" i="1"/>
  <c r="G571" i="1"/>
  <c r="C571" i="1"/>
  <c r="D570" i="1"/>
  <c r="H570" i="1" s="1"/>
  <c r="C570" i="1"/>
  <c r="H569" i="1"/>
  <c r="G569" i="1"/>
  <c r="D569" i="1"/>
  <c r="C569" i="1"/>
  <c r="H568" i="1"/>
  <c r="G568" i="1"/>
  <c r="D568" i="1"/>
  <c r="C568" i="1"/>
  <c r="D567" i="1"/>
  <c r="H567" i="1" s="1"/>
  <c r="C567" i="1"/>
  <c r="H566" i="1"/>
  <c r="G566" i="1"/>
  <c r="D566" i="1"/>
  <c r="C566" i="1"/>
  <c r="H565" i="1"/>
  <c r="G565" i="1"/>
  <c r="D565" i="1"/>
  <c r="C565" i="1"/>
  <c r="D564" i="1"/>
  <c r="C564" i="1"/>
  <c r="H563" i="1"/>
  <c r="G563" i="1"/>
  <c r="D563" i="1"/>
  <c r="C563" i="1"/>
  <c r="H562" i="1"/>
  <c r="G562" i="1"/>
  <c r="D562" i="1"/>
  <c r="C562" i="1"/>
  <c r="H560" i="1"/>
  <c r="G560" i="1"/>
  <c r="D560" i="1"/>
  <c r="C560" i="1"/>
  <c r="G559" i="1"/>
  <c r="D559" i="1"/>
  <c r="C559" i="1"/>
  <c r="D558" i="1"/>
  <c r="H558" i="1" s="1"/>
  <c r="C558" i="1"/>
  <c r="C557" i="1"/>
  <c r="H557" i="1" s="1"/>
  <c r="D556" i="1"/>
  <c r="C556" i="1"/>
  <c r="D555" i="1"/>
  <c r="H555" i="1" s="1"/>
  <c r="C555" i="1"/>
  <c r="D554" i="1"/>
  <c r="C554" i="1"/>
  <c r="D553" i="1"/>
  <c r="C553" i="1"/>
  <c r="G553" i="1" s="1"/>
  <c r="D552" i="1"/>
  <c r="C552" i="1"/>
  <c r="H552" i="1" s="1"/>
  <c r="G551" i="1"/>
  <c r="D551" i="1"/>
  <c r="C551" i="1"/>
  <c r="H551" i="1" s="1"/>
  <c r="H550" i="1"/>
  <c r="G550" i="1"/>
  <c r="D550" i="1"/>
  <c r="C550" i="1"/>
  <c r="D549" i="1"/>
  <c r="C549" i="1"/>
  <c r="G548" i="1"/>
  <c r="D548" i="1"/>
  <c r="C548" i="1"/>
  <c r="H548" i="1" s="1"/>
  <c r="D547" i="1"/>
  <c r="C547" i="1"/>
  <c r="D546" i="1"/>
  <c r="C546" i="1"/>
  <c r="H546" i="1" s="1"/>
  <c r="D545" i="1"/>
  <c r="C545" i="1"/>
  <c r="H544" i="1"/>
  <c r="D544" i="1"/>
  <c r="C544" i="1"/>
  <c r="G544" i="1" s="1"/>
  <c r="D543" i="1"/>
  <c r="C543" i="1"/>
  <c r="D542" i="1"/>
  <c r="C542" i="1"/>
  <c r="H542" i="1" s="1"/>
  <c r="D541" i="1"/>
  <c r="C541" i="1"/>
  <c r="D540" i="1"/>
  <c r="C540" i="1"/>
  <c r="G540" i="1" s="1"/>
  <c r="G539" i="1"/>
  <c r="D539" i="1"/>
  <c r="C539" i="1"/>
  <c r="H539" i="1" s="1"/>
  <c r="D538" i="1"/>
  <c r="C538" i="1"/>
  <c r="H538" i="1" s="1"/>
  <c r="H537" i="1"/>
  <c r="G537" i="1"/>
  <c r="D537" i="1"/>
  <c r="C537" i="1"/>
  <c r="D536" i="1"/>
  <c r="C536" i="1"/>
  <c r="H535" i="1"/>
  <c r="G535" i="1"/>
  <c r="D535" i="1"/>
  <c r="C535" i="1"/>
  <c r="D534" i="1"/>
  <c r="H534" i="1" s="1"/>
  <c r="C534" i="1"/>
  <c r="D533" i="1"/>
  <c r="C533" i="1"/>
  <c r="D532" i="1"/>
  <c r="G532" i="1" s="1"/>
  <c r="C532" i="1"/>
  <c r="D531" i="1"/>
  <c r="C531" i="1"/>
  <c r="H531" i="1" s="1"/>
  <c r="D530" i="1"/>
  <c r="C530" i="1"/>
  <c r="D529" i="1"/>
  <c r="C529" i="1"/>
  <c r="D528" i="1"/>
  <c r="G528" i="1" s="1"/>
  <c r="C528" i="1"/>
  <c r="G527" i="1"/>
  <c r="D527" i="1"/>
  <c r="C527" i="1"/>
  <c r="H527" i="1" s="1"/>
  <c r="D526" i="1"/>
  <c r="C526" i="1"/>
  <c r="G525" i="1"/>
  <c r="D525" i="1"/>
  <c r="C525" i="1"/>
  <c r="C524" i="1"/>
  <c r="C523" i="1"/>
  <c r="D521" i="1"/>
  <c r="C521" i="1"/>
  <c r="G521" i="1" s="1"/>
  <c r="D520" i="1"/>
  <c r="C520" i="1"/>
  <c r="H519" i="1"/>
  <c r="G519" i="1"/>
  <c r="D519" i="1"/>
  <c r="C519" i="1"/>
  <c r="D518" i="1"/>
  <c r="C518" i="1"/>
  <c r="H517" i="1"/>
  <c r="G517" i="1"/>
  <c r="D517" i="1"/>
  <c r="C517" i="1"/>
  <c r="D516" i="1"/>
  <c r="H516" i="1" s="1"/>
  <c r="C516" i="1"/>
  <c r="D515" i="1"/>
  <c r="C515" i="1"/>
  <c r="D514" i="1"/>
  <c r="H514" i="1" s="1"/>
  <c r="C514" i="1"/>
  <c r="D513" i="1"/>
  <c r="C513" i="1"/>
  <c r="H512" i="1"/>
  <c r="D512" i="1"/>
  <c r="C512" i="1"/>
  <c r="G512" i="1" s="1"/>
  <c r="G511" i="1"/>
  <c r="D511" i="1"/>
  <c r="C511" i="1"/>
  <c r="H508" i="1"/>
  <c r="G508" i="1"/>
  <c r="D508" i="1"/>
  <c r="C508" i="1"/>
  <c r="H507" i="1"/>
  <c r="G507" i="1"/>
  <c r="D507" i="1"/>
  <c r="C507" i="1"/>
  <c r="D506" i="1"/>
  <c r="C506" i="1"/>
  <c r="G506" i="1" s="1"/>
  <c r="H505" i="1"/>
  <c r="G505" i="1"/>
  <c r="D505" i="1"/>
  <c r="C505" i="1"/>
  <c r="H504" i="1"/>
  <c r="G504" i="1"/>
  <c r="D504" i="1"/>
  <c r="C504" i="1"/>
  <c r="D503" i="1"/>
  <c r="C503" i="1"/>
  <c r="H503" i="1" s="1"/>
  <c r="H502" i="1"/>
  <c r="G502" i="1"/>
  <c r="D502" i="1"/>
  <c r="C502" i="1"/>
  <c r="H500" i="1"/>
  <c r="G500" i="1"/>
  <c r="D500" i="1"/>
  <c r="C500" i="1"/>
  <c r="D499" i="1"/>
  <c r="C499" i="1"/>
  <c r="H499" i="1" s="1"/>
  <c r="H498" i="1"/>
  <c r="G498" i="1"/>
  <c r="D498" i="1"/>
  <c r="C498" i="1"/>
  <c r="H497" i="1"/>
  <c r="G497" i="1"/>
  <c r="D497" i="1"/>
  <c r="C497" i="1"/>
  <c r="D496" i="1"/>
  <c r="C496" i="1"/>
  <c r="G496" i="1" s="1"/>
  <c r="H495" i="1"/>
  <c r="G495" i="1"/>
  <c r="D495" i="1"/>
  <c r="C495" i="1"/>
  <c r="H494" i="1"/>
  <c r="G494" i="1"/>
  <c r="D494" i="1"/>
  <c r="C494" i="1"/>
  <c r="D493" i="1"/>
  <c r="C493" i="1"/>
  <c r="G493" i="1" s="1"/>
  <c r="H492" i="1"/>
  <c r="G492" i="1"/>
  <c r="D492" i="1"/>
  <c r="C492" i="1"/>
  <c r="H491" i="1"/>
  <c r="G491" i="1"/>
  <c r="D491" i="1"/>
  <c r="C491" i="1"/>
  <c r="D490" i="1"/>
  <c r="C490" i="1"/>
  <c r="H490" i="1" s="1"/>
  <c r="C489" i="1"/>
  <c r="D488" i="1"/>
  <c r="C488" i="1"/>
  <c r="G488" i="1" s="1"/>
  <c r="D487" i="1"/>
  <c r="C487" i="1"/>
  <c r="H487" i="1" s="1"/>
  <c r="H486" i="1"/>
  <c r="G486" i="1"/>
  <c r="D486" i="1"/>
  <c r="C486" i="1"/>
  <c r="H485" i="1"/>
  <c r="D485" i="1"/>
  <c r="C485" i="1"/>
  <c r="G485" i="1" s="1"/>
  <c r="D484" i="1"/>
  <c r="C484" i="1"/>
  <c r="H484" i="1" s="1"/>
  <c r="H483" i="1"/>
  <c r="G483" i="1"/>
  <c r="D483" i="1"/>
  <c r="C483" i="1"/>
  <c r="H482" i="1"/>
  <c r="G482" i="1"/>
  <c r="D482" i="1"/>
  <c r="C482" i="1"/>
  <c r="D481" i="1"/>
  <c r="C481" i="1"/>
  <c r="H481" i="1" s="1"/>
  <c r="H480" i="1"/>
  <c r="G480" i="1"/>
  <c r="D480" i="1"/>
  <c r="C480" i="1"/>
  <c r="D479" i="1"/>
  <c r="C479" i="1"/>
  <c r="H479" i="1" s="1"/>
  <c r="H477" i="1"/>
  <c r="G477" i="1"/>
  <c r="D477" i="1"/>
  <c r="C477" i="1"/>
  <c r="D476" i="1"/>
  <c r="C476" i="1"/>
  <c r="H476" i="1" s="1"/>
  <c r="D475" i="1"/>
  <c r="C475" i="1"/>
  <c r="H475" i="1" s="1"/>
  <c r="H474" i="1"/>
  <c r="G474" i="1"/>
  <c r="D474" i="1"/>
  <c r="C474" i="1"/>
  <c r="D473" i="1"/>
  <c r="C473" i="1"/>
  <c r="H473" i="1" s="1"/>
  <c r="D472" i="1"/>
  <c r="H471" i="1"/>
  <c r="G471" i="1"/>
  <c r="D471" i="1"/>
  <c r="C471" i="1"/>
  <c r="H470" i="1"/>
  <c r="G470" i="1"/>
  <c r="D470" i="1"/>
  <c r="C470" i="1"/>
  <c r="D469" i="1"/>
  <c r="C469" i="1"/>
  <c r="H469" i="1" s="1"/>
  <c r="H468" i="1"/>
  <c r="G468" i="1"/>
  <c r="D468" i="1"/>
  <c r="C468" i="1"/>
  <c r="C467" i="1"/>
  <c r="H465" i="1"/>
  <c r="G465" i="1"/>
  <c r="D465" i="1"/>
  <c r="C465" i="1"/>
  <c r="D464" i="1"/>
  <c r="C464" i="1"/>
  <c r="D463" i="1"/>
  <c r="D462" i="1"/>
  <c r="H462" i="1" s="1"/>
  <c r="C462" i="1"/>
  <c r="D461" i="1"/>
  <c r="C461" i="1"/>
  <c r="D460" i="1"/>
  <c r="C460" i="1"/>
  <c r="H460" i="1" s="1"/>
  <c r="H459" i="1"/>
  <c r="G459" i="1"/>
  <c r="D459" i="1"/>
  <c r="C459" i="1"/>
  <c r="G458" i="1"/>
  <c r="D458" i="1"/>
  <c r="C458" i="1"/>
  <c r="H458" i="1" s="1"/>
  <c r="D457" i="1"/>
  <c r="C457" i="1"/>
  <c r="H457" i="1" s="1"/>
  <c r="H456" i="1"/>
  <c r="G456" i="1"/>
  <c r="D456" i="1"/>
  <c r="C456" i="1"/>
  <c r="G455" i="1"/>
  <c r="D455" i="1"/>
  <c r="C455" i="1"/>
  <c r="H455" i="1" s="1"/>
  <c r="D454" i="1"/>
  <c r="C454" i="1"/>
  <c r="D453" i="1"/>
  <c r="G452" i="1"/>
  <c r="D452" i="1"/>
  <c r="C452" i="1"/>
  <c r="H452" i="1" s="1"/>
  <c r="D451" i="1"/>
  <c r="C451" i="1"/>
  <c r="D450" i="1"/>
  <c r="G450" i="1" s="1"/>
  <c r="C450" i="1"/>
  <c r="C449" i="1"/>
  <c r="H449" i="1" s="1"/>
  <c r="H448" i="1"/>
  <c r="G448" i="1"/>
  <c r="D448" i="1"/>
  <c r="C448" i="1"/>
  <c r="D447" i="1"/>
  <c r="C447" i="1"/>
  <c r="H447" i="1" s="1"/>
  <c r="D446" i="1"/>
  <c r="C446" i="1"/>
  <c r="D445" i="1"/>
  <c r="C445" i="1"/>
  <c r="H445" i="1" s="1"/>
  <c r="D444" i="1"/>
  <c r="C444" i="1"/>
  <c r="D443" i="1"/>
  <c r="C443" i="1"/>
  <c r="D442" i="1"/>
  <c r="C442" i="1"/>
  <c r="G442" i="1" s="1"/>
  <c r="H441" i="1"/>
  <c r="G441" i="1"/>
  <c r="D441" i="1"/>
  <c r="C441" i="1"/>
  <c r="D440" i="1"/>
  <c r="C440" i="1"/>
  <c r="D439" i="1"/>
  <c r="C439" i="1"/>
  <c r="H439" i="1" s="1"/>
  <c r="D438" i="1"/>
  <c r="C438" i="1"/>
  <c r="D437" i="1"/>
  <c r="C437" i="1"/>
  <c r="G436" i="1"/>
  <c r="D436" i="1"/>
  <c r="C436" i="1"/>
  <c r="D435" i="1"/>
  <c r="C435" i="1"/>
  <c r="G435" i="1" s="1"/>
  <c r="D434" i="1"/>
  <c r="C434" i="1"/>
  <c r="D433" i="1"/>
  <c r="C433" i="1"/>
  <c r="G433" i="1" s="1"/>
  <c r="H432" i="1"/>
  <c r="G432" i="1"/>
  <c r="D432" i="1"/>
  <c r="C432" i="1"/>
  <c r="D431" i="1"/>
  <c r="C431" i="1"/>
  <c r="D430" i="1"/>
  <c r="C430" i="1"/>
  <c r="D429" i="1"/>
  <c r="C429" i="1"/>
  <c r="H429" i="1" s="1"/>
  <c r="D428" i="1"/>
  <c r="C428" i="1"/>
  <c r="D427" i="1"/>
  <c r="C427" i="1"/>
  <c r="H427" i="1" s="1"/>
  <c r="D426" i="1"/>
  <c r="C426" i="1"/>
  <c r="D425" i="1"/>
  <c r="C425" i="1"/>
  <c r="D423" i="1"/>
  <c r="H423" i="1" s="1"/>
  <c r="C423" i="1"/>
  <c r="D422" i="1"/>
  <c r="C422" i="1"/>
  <c r="D421" i="1"/>
  <c r="H421" i="1" s="1"/>
  <c r="C421" i="1"/>
  <c r="D420" i="1"/>
  <c r="C420" i="1"/>
  <c r="H420" i="1" s="1"/>
  <c r="D419" i="1"/>
  <c r="C419" i="1"/>
  <c r="D418" i="1"/>
  <c r="C418" i="1"/>
  <c r="H418" i="1" s="1"/>
  <c r="H417" i="1"/>
  <c r="G417" i="1"/>
  <c r="D417" i="1"/>
  <c r="C417" i="1"/>
  <c r="H413" i="1"/>
  <c r="C413" i="1"/>
  <c r="G413" i="1" s="1"/>
  <c r="D412" i="1"/>
  <c r="C412" i="1"/>
  <c r="H412" i="1" s="1"/>
  <c r="D411" i="1"/>
  <c r="C411" i="1"/>
  <c r="H411" i="1" s="1"/>
  <c r="D406" i="1"/>
  <c r="C406" i="1"/>
  <c r="H405" i="1"/>
  <c r="D405" i="1"/>
  <c r="C405" i="1"/>
  <c r="G405" i="1" s="1"/>
  <c r="D404" i="1"/>
  <c r="C404" i="1"/>
  <c r="H404" i="1" s="1"/>
  <c r="H401" i="1"/>
  <c r="G401" i="1"/>
  <c r="D401" i="1"/>
  <c r="C401" i="1"/>
  <c r="D400" i="1"/>
  <c r="C400" i="1"/>
  <c r="D399" i="1"/>
  <c r="C399" i="1"/>
  <c r="D398" i="1"/>
  <c r="C398" i="1"/>
  <c r="H398" i="1" s="1"/>
  <c r="D397" i="1"/>
  <c r="C397" i="1"/>
  <c r="D396" i="1"/>
  <c r="C396" i="1"/>
  <c r="H396" i="1" s="1"/>
  <c r="D395" i="1"/>
  <c r="C395" i="1"/>
  <c r="D394" i="1"/>
  <c r="C394" i="1"/>
  <c r="H393" i="1"/>
  <c r="G393" i="1"/>
  <c r="D393" i="1"/>
  <c r="C393" i="1"/>
  <c r="C392" i="1"/>
  <c r="C391" i="1"/>
  <c r="H390" i="1"/>
  <c r="G390" i="1"/>
  <c r="D390" i="1"/>
  <c r="C390" i="1"/>
  <c r="H389" i="1"/>
  <c r="D389" i="1"/>
  <c r="C389" i="1"/>
  <c r="G389" i="1" s="1"/>
  <c r="D388" i="1"/>
  <c r="C388" i="1"/>
  <c r="G388" i="1" s="1"/>
  <c r="D387" i="1"/>
  <c r="C387" i="1"/>
  <c r="H387" i="1" s="1"/>
  <c r="H386" i="1"/>
  <c r="G386" i="1"/>
  <c r="D386" i="1"/>
  <c r="C386" i="1"/>
  <c r="D385" i="1"/>
  <c r="C385" i="1"/>
  <c r="G385" i="1" s="1"/>
  <c r="D384" i="1"/>
  <c r="C384" i="1"/>
  <c r="D383" i="1"/>
  <c r="G383" i="1" s="1"/>
  <c r="C383" i="1"/>
  <c r="D382" i="1"/>
  <c r="C382" i="1"/>
  <c r="G382" i="1" s="1"/>
  <c r="D381" i="1"/>
  <c r="C381" i="1"/>
  <c r="D380" i="1"/>
  <c r="C380" i="1"/>
  <c r="H380" i="1" s="1"/>
  <c r="D379" i="1"/>
  <c r="C379" i="1"/>
  <c r="D378" i="1"/>
  <c r="C378" i="1"/>
  <c r="H378" i="1" s="1"/>
  <c r="D377" i="1"/>
  <c r="G377" i="1" s="1"/>
  <c r="C377" i="1"/>
  <c r="H376" i="1"/>
  <c r="D376" i="1"/>
  <c r="C376" i="1"/>
  <c r="G376" i="1" s="1"/>
  <c r="D375" i="1"/>
  <c r="C375" i="1"/>
  <c r="H375" i="1" s="1"/>
  <c r="D374" i="1"/>
  <c r="C374" i="1"/>
  <c r="H373" i="1"/>
  <c r="D373" i="1"/>
  <c r="C373" i="1"/>
  <c r="G373" i="1" s="1"/>
  <c r="D372" i="1"/>
  <c r="C372" i="1"/>
  <c r="H372" i="1" s="1"/>
  <c r="D371" i="1"/>
  <c r="C371" i="1"/>
  <c r="D370" i="1"/>
  <c r="C370" i="1"/>
  <c r="G370" i="1" s="1"/>
  <c r="G369" i="1"/>
  <c r="D369" i="1"/>
  <c r="C369" i="1"/>
  <c r="D368" i="1"/>
  <c r="C368" i="1"/>
  <c r="G368" i="1" s="1"/>
  <c r="D367" i="1"/>
  <c r="C367" i="1"/>
  <c r="D366" i="1"/>
  <c r="C366" i="1"/>
  <c r="G366" i="1" s="1"/>
  <c r="D365" i="1"/>
  <c r="C365" i="1"/>
  <c r="H365" i="1" s="1"/>
  <c r="D364" i="1"/>
  <c r="C364" i="1"/>
  <c r="G364" i="1" s="1"/>
  <c r="D363" i="1"/>
  <c r="C363" i="1"/>
  <c r="H363" i="1" s="1"/>
  <c r="H362" i="1"/>
  <c r="G362" i="1"/>
  <c r="D362" i="1"/>
  <c r="C362" i="1"/>
  <c r="D361" i="1"/>
  <c r="C361" i="1"/>
  <c r="G361" i="1" s="1"/>
  <c r="D360" i="1"/>
  <c r="H360" i="1" s="1"/>
  <c r="C360" i="1"/>
  <c r="D359" i="1"/>
  <c r="D357" i="1"/>
  <c r="C357" i="1"/>
  <c r="D356" i="1"/>
  <c r="C356" i="1"/>
  <c r="G356" i="1" s="1"/>
  <c r="H355" i="1"/>
  <c r="D355" i="1"/>
  <c r="C355" i="1"/>
  <c r="D354" i="1"/>
  <c r="C354" i="1"/>
  <c r="G354" i="1" s="1"/>
  <c r="G353" i="1"/>
  <c r="D353" i="1"/>
  <c r="C353" i="1"/>
  <c r="H353" i="1" s="1"/>
  <c r="D352" i="1"/>
  <c r="H352" i="1" s="1"/>
  <c r="C352" i="1"/>
  <c r="D351" i="1"/>
  <c r="C351" i="1"/>
  <c r="H351" i="1" s="1"/>
  <c r="D350" i="1"/>
  <c r="C350" i="1"/>
  <c r="D349" i="1"/>
  <c r="C349" i="1"/>
  <c r="G349" i="1" s="1"/>
  <c r="D348" i="1"/>
  <c r="C348" i="1"/>
  <c r="H348" i="1" s="1"/>
  <c r="D347" i="1"/>
  <c r="C347" i="1"/>
  <c r="C346" i="1"/>
  <c r="D344" i="1"/>
  <c r="C344" i="1"/>
  <c r="H344" i="1" s="1"/>
  <c r="D343" i="1"/>
  <c r="C343" i="1"/>
  <c r="H342" i="1"/>
  <c r="G342" i="1"/>
  <c r="D342" i="1"/>
  <c r="C342" i="1"/>
  <c r="D341" i="1"/>
  <c r="C341" i="1"/>
  <c r="H341" i="1" s="1"/>
  <c r="D340" i="1"/>
  <c r="H340" i="1" s="1"/>
  <c r="C340" i="1"/>
  <c r="D339" i="1"/>
  <c r="C339" i="1"/>
  <c r="H339" i="1" s="1"/>
  <c r="D338" i="1"/>
  <c r="C338" i="1"/>
  <c r="H338" i="1" s="1"/>
  <c r="D337" i="1"/>
  <c r="C337" i="1"/>
  <c r="G337" i="1" s="1"/>
  <c r="D336" i="1"/>
  <c r="C336" i="1"/>
  <c r="H336" i="1" s="1"/>
  <c r="H335" i="1"/>
  <c r="G335" i="1"/>
  <c r="D335" i="1"/>
  <c r="C335" i="1"/>
  <c r="D334" i="1"/>
  <c r="C334" i="1"/>
  <c r="G334" i="1" s="1"/>
  <c r="D333" i="1"/>
  <c r="C333" i="1"/>
  <c r="D332" i="1"/>
  <c r="C332" i="1"/>
  <c r="G332" i="1" s="1"/>
  <c r="H331" i="1"/>
  <c r="D331" i="1"/>
  <c r="C331" i="1"/>
  <c r="G331" i="1" s="1"/>
  <c r="D330" i="1"/>
  <c r="C330" i="1"/>
  <c r="G330" i="1" s="1"/>
  <c r="H329" i="1"/>
  <c r="D329" i="1"/>
  <c r="C329" i="1"/>
  <c r="G329" i="1" s="1"/>
  <c r="H328" i="1"/>
  <c r="D328" i="1"/>
  <c r="C328" i="1"/>
  <c r="D327" i="1"/>
  <c r="G327" i="1" s="1"/>
  <c r="C327" i="1"/>
  <c r="D326" i="1"/>
  <c r="C326" i="1"/>
  <c r="H326" i="1" s="1"/>
  <c r="H325" i="1"/>
  <c r="D325" i="1"/>
  <c r="C325" i="1"/>
  <c r="D324" i="1"/>
  <c r="C324" i="1"/>
  <c r="H324" i="1" s="1"/>
  <c r="D323" i="1"/>
  <c r="C323" i="1"/>
  <c r="D322" i="1"/>
  <c r="C322" i="1"/>
  <c r="G322" i="1" s="1"/>
  <c r="H321" i="1"/>
  <c r="G321" i="1"/>
  <c r="D321" i="1"/>
  <c r="C321" i="1"/>
  <c r="D320" i="1"/>
  <c r="C320" i="1"/>
  <c r="G320" i="1" s="1"/>
  <c r="D319" i="1"/>
  <c r="C319" i="1"/>
  <c r="D318" i="1"/>
  <c r="H318" i="1" s="1"/>
  <c r="C318" i="1"/>
  <c r="D317" i="1"/>
  <c r="C317" i="1"/>
  <c r="H317" i="1" s="1"/>
  <c r="D316" i="1"/>
  <c r="C316" i="1"/>
  <c r="D315" i="1"/>
  <c r="C315" i="1"/>
  <c r="G315" i="1" s="1"/>
  <c r="H314" i="1"/>
  <c r="D314" i="1"/>
  <c r="G314" i="1" s="1"/>
  <c r="C314" i="1"/>
  <c r="D313" i="1"/>
  <c r="C313" i="1"/>
  <c r="G313" i="1" s="1"/>
  <c r="H312" i="1"/>
  <c r="G312" i="1"/>
  <c r="D312" i="1"/>
  <c r="C312" i="1"/>
  <c r="H311" i="1"/>
  <c r="G311" i="1"/>
  <c r="D311" i="1"/>
  <c r="C311" i="1"/>
  <c r="D310" i="1"/>
  <c r="C310" i="1"/>
  <c r="D309" i="1"/>
  <c r="C309" i="1"/>
  <c r="H308" i="1"/>
  <c r="G308" i="1"/>
  <c r="D308" i="1"/>
  <c r="C308" i="1"/>
  <c r="D307" i="1"/>
  <c r="C307" i="1"/>
  <c r="G307" i="1" s="1"/>
  <c r="C306" i="1"/>
  <c r="D305" i="1"/>
  <c r="C305" i="1"/>
  <c r="H305" i="1" s="1"/>
  <c r="H304" i="1"/>
  <c r="D304" i="1"/>
  <c r="C304" i="1"/>
  <c r="D303" i="1"/>
  <c r="C303" i="1"/>
  <c r="H303" i="1" s="1"/>
  <c r="D302" i="1"/>
  <c r="C302" i="1"/>
  <c r="H302" i="1" s="1"/>
  <c r="H301" i="1"/>
  <c r="D301" i="1"/>
  <c r="C301" i="1"/>
  <c r="D300" i="1"/>
  <c r="C300" i="1"/>
  <c r="H300" i="1" s="1"/>
  <c r="D299" i="1"/>
  <c r="C299" i="1"/>
  <c r="D298" i="1"/>
  <c r="C298" i="1"/>
  <c r="G298" i="1" s="1"/>
  <c r="H297" i="1"/>
  <c r="D297" i="1"/>
  <c r="C297" i="1"/>
  <c r="G297" i="1" s="1"/>
  <c r="D296" i="1"/>
  <c r="C296" i="1"/>
  <c r="H296" i="1" s="1"/>
  <c r="D295" i="1"/>
  <c r="C295" i="1"/>
  <c r="G295" i="1" s="1"/>
  <c r="D294" i="1"/>
  <c r="D292" i="1"/>
  <c r="C292" i="1"/>
  <c r="D291" i="1"/>
  <c r="G291" i="1" s="1"/>
  <c r="C291" i="1"/>
  <c r="D290" i="1"/>
  <c r="C290" i="1"/>
  <c r="H290" i="1" s="1"/>
  <c r="D289" i="1"/>
  <c r="C289" i="1"/>
  <c r="D288" i="1"/>
  <c r="C288" i="1"/>
  <c r="H288" i="1" s="1"/>
  <c r="D284" i="1"/>
  <c r="H284" i="1" s="1"/>
  <c r="C284" i="1"/>
  <c r="D283" i="1"/>
  <c r="C283" i="1"/>
  <c r="G283" i="1" s="1"/>
  <c r="D282" i="1"/>
  <c r="C282" i="1"/>
  <c r="D281" i="1"/>
  <c r="C281" i="1"/>
  <c r="H281" i="1" s="1"/>
  <c r="H280" i="1"/>
  <c r="D280" i="1"/>
  <c r="C280" i="1"/>
  <c r="G280" i="1" s="1"/>
  <c r="D279" i="1"/>
  <c r="C279" i="1"/>
  <c r="G279" i="1" s="1"/>
  <c r="D278" i="1"/>
  <c r="H278" i="1" s="1"/>
  <c r="C278" i="1"/>
  <c r="H277" i="1"/>
  <c r="G277" i="1"/>
  <c r="D277" i="1"/>
  <c r="C277" i="1"/>
  <c r="D276" i="1"/>
  <c r="C276" i="1"/>
  <c r="H276" i="1" s="1"/>
  <c r="H275" i="1"/>
  <c r="G275" i="1"/>
  <c r="D275" i="1"/>
  <c r="C275" i="1"/>
  <c r="H274" i="1"/>
  <c r="G274" i="1"/>
  <c r="D274" i="1"/>
  <c r="C274" i="1"/>
  <c r="D273" i="1"/>
  <c r="C273" i="1"/>
  <c r="H273" i="1" s="1"/>
  <c r="D272" i="1"/>
  <c r="H272" i="1" s="1"/>
  <c r="C272" i="1"/>
  <c r="H271" i="1"/>
  <c r="G271" i="1"/>
  <c r="D271" i="1"/>
  <c r="C271" i="1"/>
  <c r="D270" i="1"/>
  <c r="C270" i="1"/>
  <c r="G270" i="1" s="1"/>
  <c r="D269" i="1"/>
  <c r="H269" i="1" s="1"/>
  <c r="C269" i="1"/>
  <c r="H268" i="1"/>
  <c r="G268" i="1"/>
  <c r="D268" i="1"/>
  <c r="C268" i="1"/>
  <c r="D267" i="1"/>
  <c r="C267" i="1"/>
  <c r="H267" i="1" s="1"/>
  <c r="D266" i="1"/>
  <c r="H266" i="1" s="1"/>
  <c r="C266" i="1"/>
  <c r="H265" i="1"/>
  <c r="G265" i="1"/>
  <c r="D265" i="1"/>
  <c r="C265" i="1"/>
  <c r="D264" i="1"/>
  <c r="C264" i="1"/>
  <c r="H264" i="1" s="1"/>
  <c r="D263" i="1"/>
  <c r="G263" i="1" s="1"/>
  <c r="C263" i="1"/>
  <c r="H262" i="1"/>
  <c r="G262" i="1"/>
  <c r="D262" i="1"/>
  <c r="C262" i="1"/>
  <c r="D261" i="1"/>
  <c r="C261" i="1"/>
  <c r="G261" i="1" s="1"/>
  <c r="D260" i="1"/>
  <c r="H260" i="1" s="1"/>
  <c r="C260" i="1"/>
  <c r="H259" i="1"/>
  <c r="C259" i="1"/>
  <c r="D258" i="1"/>
  <c r="C258" i="1"/>
  <c r="H258" i="1" s="1"/>
  <c r="D257" i="1"/>
  <c r="G257" i="1" s="1"/>
  <c r="C257" i="1"/>
  <c r="H256" i="1"/>
  <c r="G256" i="1"/>
  <c r="D256" i="1"/>
  <c r="C256" i="1"/>
  <c r="D255" i="1"/>
  <c r="C255" i="1"/>
  <c r="G255" i="1" s="1"/>
  <c r="D254" i="1"/>
  <c r="H254" i="1" s="1"/>
  <c r="C254" i="1"/>
  <c r="H253" i="1"/>
  <c r="G253" i="1"/>
  <c r="D253" i="1"/>
  <c r="C253" i="1"/>
  <c r="D252" i="1"/>
  <c r="C252" i="1"/>
  <c r="G252" i="1" s="1"/>
  <c r="D251" i="1"/>
  <c r="H251" i="1" s="1"/>
  <c r="C251" i="1"/>
  <c r="H250" i="1"/>
  <c r="G250" i="1"/>
  <c r="D250" i="1"/>
  <c r="C250" i="1"/>
  <c r="D249" i="1"/>
  <c r="C249" i="1"/>
  <c r="G249" i="1" s="1"/>
  <c r="D248" i="1"/>
  <c r="H247" i="1"/>
  <c r="G247" i="1"/>
  <c r="D247" i="1"/>
  <c r="C247" i="1"/>
  <c r="D246" i="1"/>
  <c r="C246" i="1"/>
  <c r="G246" i="1" s="1"/>
  <c r="G245" i="1"/>
  <c r="D245" i="1"/>
  <c r="H245" i="1" s="1"/>
  <c r="C245" i="1"/>
  <c r="H244" i="1"/>
  <c r="G244" i="1"/>
  <c r="D244" i="1"/>
  <c r="C244" i="1"/>
  <c r="D243" i="1"/>
  <c r="C243" i="1"/>
  <c r="H243" i="1" s="1"/>
  <c r="D242" i="1"/>
  <c r="H242" i="1" s="1"/>
  <c r="C242" i="1"/>
  <c r="H241" i="1"/>
  <c r="G241" i="1"/>
  <c r="D241" i="1"/>
  <c r="C241" i="1"/>
  <c r="D240" i="1"/>
  <c r="C240" i="1"/>
  <c r="G240" i="1" s="1"/>
  <c r="D239" i="1"/>
  <c r="C239" i="1"/>
  <c r="H239" i="1" s="1"/>
  <c r="H238" i="1"/>
  <c r="G238" i="1"/>
  <c r="D238" i="1"/>
  <c r="C238" i="1"/>
  <c r="D237" i="1"/>
  <c r="C237" i="1"/>
  <c r="H237" i="1" s="1"/>
  <c r="C236" i="1"/>
  <c r="H235" i="1"/>
  <c r="G235" i="1"/>
  <c r="D235" i="1"/>
  <c r="C235" i="1"/>
  <c r="D234" i="1"/>
  <c r="C234" i="1"/>
  <c r="G234" i="1" s="1"/>
  <c r="G233" i="1"/>
  <c r="D233" i="1"/>
  <c r="C233" i="1"/>
  <c r="H232" i="1"/>
  <c r="G232" i="1"/>
  <c r="D232" i="1"/>
  <c r="C232" i="1"/>
  <c r="D231" i="1"/>
  <c r="C231" i="1"/>
  <c r="H231" i="1" s="1"/>
  <c r="D230" i="1"/>
  <c r="C230" i="1"/>
  <c r="H230" i="1" s="1"/>
  <c r="H229" i="1"/>
  <c r="G229" i="1"/>
  <c r="D229" i="1"/>
  <c r="C229" i="1"/>
  <c r="D228" i="1"/>
  <c r="C228" i="1"/>
  <c r="G228" i="1" s="1"/>
  <c r="D227" i="1"/>
  <c r="C227" i="1"/>
  <c r="H227" i="1" s="1"/>
  <c r="H226" i="1"/>
  <c r="G226" i="1"/>
  <c r="D226" i="1"/>
  <c r="C226" i="1"/>
  <c r="D225" i="1"/>
  <c r="C225" i="1"/>
  <c r="H225" i="1" s="1"/>
  <c r="D224" i="1"/>
  <c r="C224" i="1"/>
  <c r="H224" i="1" s="1"/>
  <c r="H223" i="1"/>
  <c r="G223" i="1"/>
  <c r="D223" i="1"/>
  <c r="C223" i="1"/>
  <c r="D222" i="1"/>
  <c r="C222" i="1"/>
  <c r="G222" i="1" s="1"/>
  <c r="G221" i="1"/>
  <c r="D221" i="1"/>
  <c r="C221" i="1"/>
  <c r="C220" i="1"/>
  <c r="D219" i="1"/>
  <c r="C219" i="1"/>
  <c r="H219" i="1" s="1"/>
  <c r="D218" i="1"/>
  <c r="C218" i="1"/>
  <c r="H218" i="1" s="1"/>
  <c r="H217" i="1"/>
  <c r="G217" i="1"/>
  <c r="D217" i="1"/>
  <c r="C217" i="1"/>
  <c r="D216" i="1"/>
  <c r="C216" i="1"/>
  <c r="G216" i="1" s="1"/>
  <c r="D215" i="1"/>
  <c r="C215" i="1"/>
  <c r="H215" i="1" s="1"/>
  <c r="H214" i="1"/>
  <c r="G214" i="1"/>
  <c r="D214" i="1"/>
  <c r="C214" i="1"/>
  <c r="D213" i="1"/>
  <c r="C213" i="1"/>
  <c r="H213" i="1" s="1"/>
  <c r="D212" i="1"/>
  <c r="C212" i="1"/>
  <c r="H212" i="1" s="1"/>
  <c r="D211" i="1"/>
  <c r="D210" i="1"/>
  <c r="C210" i="1"/>
  <c r="G210" i="1" s="1"/>
  <c r="D209" i="1"/>
  <c r="C209" i="1"/>
  <c r="H209" i="1" s="1"/>
  <c r="H208" i="1"/>
  <c r="G208" i="1"/>
  <c r="D208" i="1"/>
  <c r="C208" i="1"/>
  <c r="D207" i="1"/>
  <c r="C207" i="1"/>
  <c r="H207" i="1" s="1"/>
  <c r="D206" i="1"/>
  <c r="C206" i="1"/>
  <c r="H206" i="1" s="1"/>
  <c r="H205" i="1"/>
  <c r="G205" i="1"/>
  <c r="D205" i="1"/>
  <c r="C205" i="1"/>
  <c r="D204" i="1"/>
  <c r="C204" i="1"/>
  <c r="G204" i="1" s="1"/>
  <c r="D203" i="1"/>
  <c r="C203" i="1"/>
  <c r="H203" i="1" s="1"/>
  <c r="H202" i="1"/>
  <c r="G202" i="1"/>
  <c r="D202" i="1"/>
  <c r="C202" i="1"/>
  <c r="D201" i="1"/>
  <c r="C201" i="1"/>
  <c r="H201" i="1" s="1"/>
  <c r="D200" i="1"/>
  <c r="C200" i="1"/>
  <c r="H200" i="1" s="1"/>
  <c r="H199" i="1"/>
  <c r="G199" i="1"/>
  <c r="D199" i="1"/>
  <c r="C199" i="1"/>
  <c r="D198" i="1"/>
  <c r="C198" i="1"/>
  <c r="G198" i="1" s="1"/>
  <c r="D197" i="1"/>
  <c r="C197" i="1"/>
  <c r="H197" i="1" s="1"/>
  <c r="H196" i="1"/>
  <c r="G196" i="1"/>
  <c r="D196" i="1"/>
  <c r="C196" i="1"/>
  <c r="D195" i="1"/>
  <c r="C195" i="1"/>
  <c r="H195" i="1" s="1"/>
  <c r="D194" i="1"/>
  <c r="C194" i="1"/>
  <c r="H194" i="1" s="1"/>
  <c r="H193" i="1"/>
  <c r="G193" i="1"/>
  <c r="D193" i="1"/>
  <c r="C193" i="1"/>
  <c r="D192" i="1"/>
  <c r="D191" i="1"/>
  <c r="C191" i="1"/>
  <c r="H191" i="1" s="1"/>
  <c r="H190" i="1"/>
  <c r="G190" i="1"/>
  <c r="D190" i="1"/>
  <c r="C190" i="1"/>
  <c r="D189" i="1"/>
  <c r="C189" i="1"/>
  <c r="H189" i="1" s="1"/>
  <c r="G188" i="1"/>
  <c r="D188" i="1"/>
  <c r="C188" i="1"/>
  <c r="H187" i="1"/>
  <c r="G187" i="1"/>
  <c r="D187" i="1"/>
  <c r="C187" i="1"/>
  <c r="D186" i="1"/>
  <c r="C186" i="1"/>
  <c r="G186" i="1" s="1"/>
  <c r="D185" i="1"/>
  <c r="C185" i="1"/>
  <c r="H185" i="1" s="1"/>
  <c r="H184" i="1"/>
  <c r="G184" i="1"/>
  <c r="D184" i="1"/>
  <c r="C184" i="1"/>
  <c r="D183" i="1"/>
  <c r="C183" i="1"/>
  <c r="H183" i="1" s="1"/>
  <c r="D182" i="1"/>
  <c r="C182" i="1"/>
  <c r="H182" i="1" s="1"/>
  <c r="H181" i="1"/>
  <c r="G181" i="1"/>
  <c r="D181" i="1"/>
  <c r="C181" i="1"/>
  <c r="D180" i="1"/>
  <c r="C180" i="1"/>
  <c r="G180" i="1" s="1"/>
  <c r="D179" i="1"/>
  <c r="C179" i="1"/>
  <c r="H179" i="1" s="1"/>
  <c r="H178" i="1"/>
  <c r="G178" i="1"/>
  <c r="D178" i="1"/>
  <c r="C178" i="1"/>
  <c r="D177" i="1"/>
  <c r="C177" i="1"/>
  <c r="H177" i="1" s="1"/>
  <c r="G176" i="1"/>
  <c r="D176" i="1"/>
  <c r="C176" i="1"/>
  <c r="H175" i="1"/>
  <c r="G175" i="1"/>
  <c r="D175" i="1"/>
  <c r="C175" i="1"/>
  <c r="D174" i="1"/>
  <c r="C174" i="1"/>
  <c r="G174" i="1" s="1"/>
  <c r="D173" i="1"/>
  <c r="C173" i="1"/>
  <c r="H173" i="1" s="1"/>
  <c r="H172" i="1"/>
  <c r="G172" i="1"/>
  <c r="D172" i="1"/>
  <c r="C172" i="1"/>
  <c r="D171" i="1"/>
  <c r="C171" i="1"/>
  <c r="H171" i="1" s="1"/>
  <c r="D170" i="1"/>
  <c r="C170" i="1"/>
  <c r="H170" i="1" s="1"/>
  <c r="H169" i="1"/>
  <c r="G169" i="1"/>
  <c r="D169" i="1"/>
  <c r="C169" i="1"/>
  <c r="D168" i="1"/>
  <c r="C168" i="1"/>
  <c r="G168" i="1" s="1"/>
  <c r="D167" i="1"/>
  <c r="C167" i="1"/>
  <c r="H167" i="1" s="1"/>
  <c r="H166" i="1"/>
  <c r="G166" i="1"/>
  <c r="D166" i="1"/>
  <c r="C166" i="1"/>
  <c r="D165" i="1"/>
  <c r="C165" i="1"/>
  <c r="H165" i="1" s="1"/>
  <c r="G164" i="1"/>
  <c r="D164" i="1"/>
  <c r="C164" i="1"/>
  <c r="H164" i="1" s="1"/>
  <c r="H163" i="1"/>
  <c r="G163" i="1"/>
  <c r="D163" i="1"/>
  <c r="C163" i="1"/>
  <c r="D162" i="1"/>
  <c r="C162" i="1"/>
  <c r="G162" i="1" s="1"/>
  <c r="D161" i="1"/>
  <c r="C161" i="1"/>
  <c r="H161" i="1" s="1"/>
  <c r="H160" i="1"/>
  <c r="G160" i="1"/>
  <c r="D160" i="1"/>
  <c r="C160" i="1"/>
  <c r="D158" i="1"/>
  <c r="C158" i="1"/>
  <c r="H158" i="1" s="1"/>
  <c r="H157" i="1"/>
  <c r="G157" i="1"/>
  <c r="D157" i="1"/>
  <c r="C157" i="1"/>
  <c r="D156" i="1"/>
  <c r="C156" i="1"/>
  <c r="G156" i="1" s="1"/>
  <c r="D155" i="1"/>
  <c r="C155" i="1"/>
  <c r="H155" i="1" s="1"/>
  <c r="H154" i="1"/>
  <c r="G154" i="1"/>
  <c r="D154" i="1"/>
  <c r="C154" i="1"/>
  <c r="D153" i="1"/>
  <c r="C153" i="1"/>
  <c r="H153" i="1" s="1"/>
  <c r="D152" i="1"/>
  <c r="C152" i="1"/>
  <c r="H152" i="1" s="1"/>
  <c r="H151" i="1"/>
  <c r="G151" i="1"/>
  <c r="D151" i="1"/>
  <c r="C151" i="1"/>
  <c r="D150" i="1"/>
  <c r="C150" i="1"/>
  <c r="G150" i="1" s="1"/>
  <c r="D149" i="1"/>
  <c r="C149" i="1"/>
  <c r="H149" i="1" s="1"/>
  <c r="D148" i="1"/>
  <c r="D146" i="1"/>
  <c r="C146" i="1"/>
  <c r="H146" i="1" s="1"/>
  <c r="H145" i="1"/>
  <c r="G145" i="1"/>
  <c r="D145" i="1"/>
  <c r="C145" i="1"/>
  <c r="D144" i="1"/>
  <c r="C144" i="1"/>
  <c r="G144" i="1" s="1"/>
  <c r="D143" i="1"/>
  <c r="C143" i="1"/>
  <c r="H143" i="1" s="1"/>
  <c r="H142" i="1"/>
  <c r="G142" i="1"/>
  <c r="D142" i="1"/>
  <c r="C142" i="1"/>
  <c r="D141" i="1"/>
  <c r="C141" i="1"/>
  <c r="H141" i="1" s="1"/>
  <c r="D140" i="1"/>
  <c r="C140" i="1"/>
  <c r="H140" i="1" s="1"/>
  <c r="H139" i="1"/>
  <c r="G139" i="1"/>
  <c r="D139" i="1"/>
  <c r="C139" i="1"/>
  <c r="D138" i="1"/>
  <c r="C138" i="1"/>
  <c r="G138" i="1" s="1"/>
  <c r="D137" i="1"/>
  <c r="C137" i="1"/>
  <c r="H137" i="1" s="1"/>
  <c r="H136" i="1"/>
  <c r="G136" i="1"/>
  <c r="D136" i="1"/>
  <c r="C136" i="1"/>
  <c r="D135" i="1"/>
  <c r="C135" i="1"/>
  <c r="H135" i="1" s="1"/>
  <c r="D134" i="1"/>
  <c r="C134" i="1"/>
  <c r="H134" i="1" s="1"/>
  <c r="H133" i="1"/>
  <c r="G133" i="1"/>
  <c r="D133" i="1"/>
  <c r="C133" i="1"/>
  <c r="D132" i="1"/>
  <c r="C132" i="1"/>
  <c r="G132" i="1" s="1"/>
  <c r="D131" i="1"/>
  <c r="C131" i="1"/>
  <c r="H131" i="1" s="1"/>
  <c r="H130" i="1"/>
  <c r="G130" i="1"/>
  <c r="D130" i="1"/>
  <c r="C130" i="1"/>
  <c r="D129" i="1"/>
  <c r="C129" i="1"/>
  <c r="H129" i="1" s="1"/>
  <c r="D128" i="1"/>
  <c r="C128" i="1"/>
  <c r="H128" i="1" s="1"/>
  <c r="H127" i="1"/>
  <c r="G127" i="1"/>
  <c r="D127" i="1"/>
  <c r="C127" i="1"/>
  <c r="D126" i="1"/>
  <c r="C126" i="1"/>
  <c r="G126" i="1" s="1"/>
  <c r="D125" i="1"/>
  <c r="C125" i="1"/>
  <c r="H125" i="1" s="1"/>
  <c r="G124" i="1"/>
  <c r="C124" i="1"/>
  <c r="D123" i="1"/>
  <c r="C123" i="1"/>
  <c r="H123" i="1" s="1"/>
  <c r="G122" i="1"/>
  <c r="D122" i="1"/>
  <c r="C122" i="1"/>
  <c r="H121" i="1"/>
  <c r="G121" i="1"/>
  <c r="D121" i="1"/>
  <c r="C121" i="1"/>
  <c r="D119" i="1"/>
  <c r="C119" i="1"/>
  <c r="H119" i="1" s="1"/>
  <c r="H118" i="1"/>
  <c r="G118" i="1"/>
  <c r="D118" i="1"/>
  <c r="C118" i="1"/>
  <c r="D117" i="1"/>
  <c r="C117" i="1"/>
  <c r="G117" i="1" s="1"/>
  <c r="C116" i="1"/>
  <c r="H115" i="1"/>
  <c r="G115" i="1"/>
  <c r="D115" i="1"/>
  <c r="C115" i="1"/>
  <c r="D114" i="1"/>
  <c r="C114" i="1"/>
  <c r="H114" i="1" s="1"/>
  <c r="D113" i="1"/>
  <c r="C113" i="1"/>
  <c r="H113" i="1" s="1"/>
  <c r="H112" i="1"/>
  <c r="G112" i="1"/>
  <c r="D112" i="1"/>
  <c r="C112" i="1"/>
  <c r="D111" i="1"/>
  <c r="C111" i="1"/>
  <c r="G111" i="1" s="1"/>
  <c r="H110" i="1"/>
  <c r="G110" i="1"/>
  <c r="D110" i="1"/>
  <c r="C110" i="1"/>
  <c r="H109" i="1"/>
  <c r="G109" i="1"/>
  <c r="D109" i="1"/>
  <c r="C109" i="1"/>
  <c r="D108" i="1"/>
  <c r="D107" i="1"/>
  <c r="C107" i="1"/>
  <c r="G107" i="1" s="1"/>
  <c r="H106" i="1"/>
  <c r="G106" i="1"/>
  <c r="D106" i="1"/>
  <c r="C106" i="1"/>
  <c r="D105" i="1"/>
  <c r="C105" i="1"/>
  <c r="G105" i="1" s="1"/>
  <c r="D104" i="1"/>
  <c r="C104" i="1"/>
  <c r="H104" i="1" s="1"/>
  <c r="H103" i="1"/>
  <c r="G103" i="1"/>
  <c r="D103" i="1"/>
  <c r="C103" i="1"/>
  <c r="D101" i="1"/>
  <c r="C101" i="1"/>
  <c r="G101" i="1" s="1"/>
  <c r="H100" i="1"/>
  <c r="G100" i="1"/>
  <c r="D100" i="1"/>
  <c r="C100" i="1"/>
  <c r="D99" i="1"/>
  <c r="C99" i="1"/>
  <c r="G99" i="1" s="1"/>
  <c r="H98" i="1"/>
  <c r="D98" i="1"/>
  <c r="C98" i="1"/>
  <c r="G98" i="1" s="1"/>
  <c r="H97" i="1"/>
  <c r="G97" i="1"/>
  <c r="D97" i="1"/>
  <c r="C97" i="1"/>
  <c r="D96" i="1"/>
  <c r="C96" i="1"/>
  <c r="H96" i="1" s="1"/>
  <c r="D95" i="1"/>
  <c r="G95" i="1" s="1"/>
  <c r="C95" i="1"/>
  <c r="H94" i="1"/>
  <c r="G94" i="1"/>
  <c r="D94" i="1"/>
  <c r="C94" i="1"/>
  <c r="D93" i="1"/>
  <c r="C93" i="1"/>
  <c r="G93" i="1" s="1"/>
  <c r="D92" i="1"/>
  <c r="C92" i="1"/>
  <c r="H92" i="1" s="1"/>
  <c r="H91" i="1"/>
  <c r="G91" i="1"/>
  <c r="D91" i="1"/>
  <c r="C91" i="1"/>
  <c r="D90" i="1"/>
  <c r="C90" i="1"/>
  <c r="H90" i="1" s="1"/>
  <c r="D89" i="1"/>
  <c r="C89" i="1"/>
  <c r="H89" i="1" s="1"/>
  <c r="H88" i="1"/>
  <c r="G88" i="1"/>
  <c r="D88" i="1"/>
  <c r="C88" i="1"/>
  <c r="D86" i="1"/>
  <c r="C86" i="1"/>
  <c r="H86" i="1" s="1"/>
  <c r="H85" i="1"/>
  <c r="G85" i="1"/>
  <c r="D85" i="1"/>
  <c r="C85" i="1"/>
  <c r="D84" i="1"/>
  <c r="C84" i="1"/>
  <c r="G84" i="1" s="1"/>
  <c r="H83" i="1"/>
  <c r="D83" i="1"/>
  <c r="C83" i="1"/>
  <c r="G83" i="1" s="1"/>
  <c r="H82" i="1"/>
  <c r="G82" i="1"/>
  <c r="D82" i="1"/>
  <c r="C82" i="1"/>
  <c r="D81" i="1"/>
  <c r="C81" i="1"/>
  <c r="H81" i="1" s="1"/>
  <c r="D80" i="1"/>
  <c r="H80" i="1" s="1"/>
  <c r="C80" i="1"/>
  <c r="H79" i="1"/>
  <c r="G79" i="1"/>
  <c r="D79" i="1"/>
  <c r="C79" i="1"/>
  <c r="D77" i="1"/>
  <c r="C77" i="1"/>
  <c r="G77" i="1" s="1"/>
  <c r="H76" i="1"/>
  <c r="G76" i="1"/>
  <c r="D76" i="1"/>
  <c r="C76" i="1"/>
  <c r="D75" i="1"/>
  <c r="C75" i="1"/>
  <c r="H75" i="1" s="1"/>
  <c r="D74" i="1"/>
  <c r="C74" i="1"/>
  <c r="H74" i="1" s="1"/>
  <c r="H73" i="1"/>
  <c r="G73" i="1"/>
  <c r="D73" i="1"/>
  <c r="C73" i="1"/>
  <c r="D72" i="1"/>
  <c r="C72" i="1"/>
  <c r="G72" i="1" s="1"/>
  <c r="D71" i="1"/>
  <c r="C71" i="1"/>
  <c r="H71" i="1" s="1"/>
  <c r="D69" i="1"/>
  <c r="C69" i="1"/>
  <c r="H69" i="1" s="1"/>
  <c r="D68" i="1"/>
  <c r="G68" i="1" s="1"/>
  <c r="C68" i="1"/>
  <c r="H67" i="1"/>
  <c r="G67" i="1"/>
  <c r="D67" i="1"/>
  <c r="C67" i="1"/>
  <c r="D66" i="1"/>
  <c r="C66" i="1"/>
  <c r="G66" i="1" s="1"/>
  <c r="D65" i="1"/>
  <c r="C65" i="1"/>
  <c r="H65" i="1" s="1"/>
  <c r="H64" i="1"/>
  <c r="G64" i="1"/>
  <c r="D64" i="1"/>
  <c r="C64" i="1"/>
  <c r="D63" i="1"/>
  <c r="C63" i="1"/>
  <c r="H63" i="1" s="1"/>
  <c r="D62" i="1"/>
  <c r="C62" i="1"/>
  <c r="G62" i="1" s="1"/>
  <c r="D60" i="1"/>
  <c r="C60" i="1"/>
  <c r="G60" i="1" s="1"/>
  <c r="D59" i="1"/>
  <c r="C59" i="1"/>
  <c r="H59" i="1" s="1"/>
  <c r="H58" i="1"/>
  <c r="G58" i="1"/>
  <c r="D58" i="1"/>
  <c r="C58" i="1"/>
  <c r="D57" i="1"/>
  <c r="C57" i="1"/>
  <c r="H57" i="1" s="1"/>
  <c r="H56" i="1"/>
  <c r="D56" i="1"/>
  <c r="C56" i="1"/>
  <c r="G56" i="1" s="1"/>
  <c r="H55" i="1"/>
  <c r="G55" i="1"/>
  <c r="D55" i="1"/>
  <c r="C55" i="1"/>
  <c r="D54" i="1"/>
  <c r="C54" i="1"/>
  <c r="G54" i="1" s="1"/>
  <c r="D53" i="1"/>
  <c r="H53" i="1" s="1"/>
  <c r="C53" i="1"/>
  <c r="H52" i="1"/>
  <c r="G52" i="1"/>
  <c r="D52" i="1"/>
  <c r="C52" i="1"/>
  <c r="D51" i="1"/>
  <c r="C51" i="1"/>
  <c r="H51" i="1" s="1"/>
  <c r="D50" i="1"/>
  <c r="C50" i="1"/>
  <c r="G50" i="1" s="1"/>
  <c r="H49" i="1"/>
  <c r="G49" i="1"/>
  <c r="D49" i="1"/>
  <c r="C49" i="1"/>
  <c r="D48" i="1"/>
  <c r="C48" i="1"/>
  <c r="G48" i="1" s="1"/>
  <c r="D47" i="1"/>
  <c r="C47" i="1"/>
  <c r="G47" i="1" s="1"/>
  <c r="D45" i="1"/>
  <c r="C45" i="1"/>
  <c r="H45" i="1" s="1"/>
  <c r="D44" i="1"/>
  <c r="C44" i="1"/>
  <c r="H44" i="1" s="1"/>
  <c r="H43" i="1"/>
  <c r="G43" i="1"/>
  <c r="D43" i="1"/>
  <c r="C43" i="1"/>
  <c r="D42" i="1"/>
  <c r="C42" i="1"/>
  <c r="G42" i="1" s="1"/>
  <c r="H41" i="1"/>
  <c r="D41" i="1"/>
  <c r="C41" i="1"/>
  <c r="G41" i="1" s="1"/>
  <c r="H40" i="1"/>
  <c r="G40" i="1"/>
  <c r="D40" i="1"/>
  <c r="C40" i="1"/>
  <c r="D39" i="1"/>
  <c r="C39" i="1"/>
  <c r="H39" i="1" s="1"/>
  <c r="D38" i="1"/>
  <c r="H38" i="1" s="1"/>
  <c r="C38" i="1"/>
  <c r="H37" i="1"/>
  <c r="G37" i="1"/>
  <c r="D37" i="1"/>
  <c r="C37" i="1"/>
  <c r="D36" i="1"/>
  <c r="C36" i="1"/>
  <c r="G36" i="1" s="1"/>
  <c r="D35" i="1"/>
  <c r="C35" i="1"/>
  <c r="H35" i="1" s="1"/>
  <c r="H34" i="1"/>
  <c r="G34" i="1"/>
  <c r="D34" i="1"/>
  <c r="C34" i="1"/>
  <c r="D33" i="1"/>
  <c r="C33" i="1"/>
  <c r="H33" i="1" s="1"/>
  <c r="D32" i="1"/>
  <c r="C32" i="1"/>
  <c r="H32" i="1" s="1"/>
  <c r="H31" i="1"/>
  <c r="G31" i="1"/>
  <c r="D31" i="1"/>
  <c r="C31" i="1"/>
  <c r="D30" i="1"/>
  <c r="C30" i="1"/>
  <c r="G30" i="1" s="1"/>
  <c r="D29" i="1"/>
  <c r="C29" i="1"/>
  <c r="H29" i="1" s="1"/>
  <c r="H28" i="1"/>
  <c r="G28" i="1"/>
  <c r="D28" i="1"/>
  <c r="C28" i="1"/>
  <c r="D27" i="1"/>
  <c r="C27" i="1"/>
  <c r="H27" i="1" s="1"/>
  <c r="D26" i="1"/>
  <c r="C26" i="1"/>
  <c r="H26" i="1" s="1"/>
  <c r="H25" i="1"/>
  <c r="G25" i="1"/>
  <c r="D25" i="1"/>
  <c r="C25" i="1"/>
  <c r="D24" i="1"/>
  <c r="C24" i="1"/>
  <c r="G24" i="1" s="1"/>
  <c r="H23" i="1"/>
  <c r="D23" i="1"/>
  <c r="C23" i="1"/>
  <c r="G23" i="1" s="1"/>
  <c r="H22" i="1"/>
  <c r="G22" i="1"/>
  <c r="D22" i="1"/>
  <c r="C22" i="1"/>
  <c r="D21" i="1"/>
  <c r="C21" i="1"/>
  <c r="H21" i="1" s="1"/>
  <c r="D20" i="1"/>
  <c r="H20" i="1" s="1"/>
  <c r="C20" i="1"/>
  <c r="H19" i="1"/>
  <c r="G19" i="1"/>
  <c r="D19" i="1"/>
  <c r="C19" i="1"/>
  <c r="D18" i="1"/>
  <c r="C18" i="1"/>
  <c r="G18" i="1" s="1"/>
  <c r="D17" i="1"/>
  <c r="C17" i="1"/>
  <c r="H17" i="1" s="1"/>
  <c r="H16" i="1"/>
  <c r="G16" i="1"/>
  <c r="D16" i="1"/>
  <c r="C16" i="1"/>
  <c r="D15" i="1"/>
  <c r="C15" i="1"/>
  <c r="H15" i="1" s="1"/>
  <c r="D14" i="1"/>
  <c r="C14" i="1"/>
  <c r="G14" i="1" s="1"/>
  <c r="D12" i="1"/>
  <c r="C12" i="1"/>
  <c r="G12" i="1" s="1"/>
  <c r="D11" i="1"/>
  <c r="C11" i="1"/>
  <c r="G11" i="1" s="1"/>
  <c r="H10" i="1"/>
  <c r="G10" i="1"/>
  <c r="D10" i="1"/>
  <c r="C10" i="1"/>
  <c r="D9" i="1"/>
  <c r="C9" i="1"/>
  <c r="H9" i="1" s="1"/>
  <c r="H8" i="1"/>
  <c r="D8" i="1"/>
  <c r="C8" i="1"/>
  <c r="G8" i="1" s="1"/>
  <c r="H7" i="1"/>
  <c r="G7" i="1"/>
  <c r="D7" i="1"/>
  <c r="C7" i="1"/>
  <c r="D6" i="1"/>
  <c r="C6" i="1"/>
  <c r="G6" i="1" s="1"/>
  <c r="D5" i="1"/>
  <c r="H5" i="1" s="1"/>
  <c r="C5" i="1"/>
  <c r="D4" i="1"/>
  <c r="G1266" i="1" l="1"/>
  <c r="G1264" i="1"/>
  <c r="G1263" i="1"/>
  <c r="G988" i="1"/>
  <c r="F8" i="5"/>
  <c r="G1216" i="1"/>
  <c r="H1216" i="1"/>
  <c r="G5" i="1"/>
  <c r="G20" i="1"/>
  <c r="G343" i="1"/>
  <c r="H343" i="1"/>
  <c r="H95" i="1"/>
  <c r="G143" i="1"/>
  <c r="H309" i="1"/>
  <c r="G309" i="1"/>
  <c r="G363" i="1"/>
  <c r="G445" i="1"/>
  <c r="G17" i="1"/>
  <c r="G35" i="1"/>
  <c r="G65" i="1"/>
  <c r="G173" i="1"/>
  <c r="G230" i="1"/>
  <c r="G575" i="1"/>
  <c r="G254" i="1"/>
  <c r="G1338" i="1"/>
  <c r="H1338" i="1"/>
  <c r="H1410" i="1"/>
  <c r="G1410" i="1"/>
  <c r="G32" i="1"/>
  <c r="G119" i="1"/>
  <c r="G128" i="1"/>
  <c r="G149" i="1"/>
  <c r="G305" i="1"/>
  <c r="H383" i="1"/>
  <c r="G78" i="1"/>
  <c r="H78" i="1"/>
  <c r="H14" i="1"/>
  <c r="H47" i="1"/>
  <c r="H62" i="1"/>
  <c r="G662" i="1"/>
  <c r="H662" i="1"/>
  <c r="F17" i="4"/>
  <c r="C13" i="1"/>
  <c r="F120" i="4"/>
  <c r="B252" i="9"/>
  <c r="H1475" i="1"/>
  <c r="H1471" i="1"/>
  <c r="I1471" i="1" s="1"/>
  <c r="J1471" i="1"/>
  <c r="G292" i="1"/>
  <c r="H292" i="1"/>
  <c r="G319" i="1"/>
  <c r="H319" i="1"/>
  <c r="G627" i="1"/>
  <c r="F82" i="4"/>
  <c r="B306" i="9"/>
  <c r="G158" i="1"/>
  <c r="H399" i="1"/>
  <c r="G399" i="1"/>
  <c r="H623" i="1"/>
  <c r="G71" i="1"/>
  <c r="G460" i="1"/>
  <c r="G473" i="1"/>
  <c r="H528" i="1"/>
  <c r="G654" i="1"/>
  <c r="G658" i="1"/>
  <c r="G681" i="1"/>
  <c r="H690" i="1"/>
  <c r="G690" i="1"/>
  <c r="H1031" i="1"/>
  <c r="G1031" i="1"/>
  <c r="H1136" i="1"/>
  <c r="G1136" i="1"/>
  <c r="G1140" i="1"/>
  <c r="G1226" i="1"/>
  <c r="H1226" i="1"/>
  <c r="G1430" i="1"/>
  <c r="H1430" i="1"/>
  <c r="C1360" i="1"/>
  <c r="F66" i="6"/>
  <c r="D1408" i="1"/>
  <c r="I27" i="3"/>
  <c r="C1453" i="1"/>
  <c r="H30" i="3"/>
  <c r="H1370" i="1"/>
  <c r="G1370" i="1"/>
  <c r="H416" i="1"/>
  <c r="G416" i="1"/>
  <c r="C1383" i="1"/>
  <c r="F89" i="6"/>
  <c r="C1519" i="1"/>
  <c r="D43" i="8"/>
  <c r="G38" i="1"/>
  <c r="G53" i="1"/>
  <c r="G80" i="1"/>
  <c r="H430" i="1"/>
  <c r="G430" i="1"/>
  <c r="G704" i="1"/>
  <c r="H704" i="1"/>
  <c r="H772" i="1"/>
  <c r="G772" i="1"/>
  <c r="H808" i="1"/>
  <c r="G808" i="1"/>
  <c r="H844" i="1"/>
  <c r="G844" i="1"/>
  <c r="H880" i="1"/>
  <c r="G880" i="1"/>
  <c r="H934" i="1"/>
  <c r="G934" i="1"/>
  <c r="H952" i="1"/>
  <c r="G952" i="1"/>
  <c r="H970" i="1"/>
  <c r="G970" i="1"/>
  <c r="H995" i="1"/>
  <c r="G995" i="1"/>
  <c r="G1025" i="1"/>
  <c r="H1025" i="1"/>
  <c r="G1292" i="1"/>
  <c r="H1292" i="1"/>
  <c r="G1427" i="1"/>
  <c r="H1427" i="1"/>
  <c r="B195" i="9"/>
  <c r="H68" i="1"/>
  <c r="G131" i="1"/>
  <c r="G209" i="1"/>
  <c r="G1076" i="1"/>
  <c r="H1097" i="1"/>
  <c r="H1269" i="1"/>
  <c r="G1269" i="1"/>
  <c r="F239" i="5"/>
  <c r="H1491" i="1"/>
  <c r="G1491" i="1"/>
  <c r="G161" i="1"/>
  <c r="G242" i="1"/>
  <c r="H257" i="1"/>
  <c r="G392" i="1"/>
  <c r="G426" i="1"/>
  <c r="H426" i="1"/>
  <c r="G516" i="1"/>
  <c r="G520" i="1"/>
  <c r="H520" i="1"/>
  <c r="H595" i="1"/>
  <c r="G595" i="1"/>
  <c r="G642" i="1"/>
  <c r="H787" i="1"/>
  <c r="G787" i="1"/>
  <c r="H841" i="1"/>
  <c r="G841" i="1"/>
  <c r="H859" i="1"/>
  <c r="G859" i="1"/>
  <c r="H895" i="1"/>
  <c r="G895" i="1"/>
  <c r="H913" i="1"/>
  <c r="G913" i="1"/>
  <c r="H949" i="1"/>
  <c r="G949" i="1"/>
  <c r="H967" i="1"/>
  <c r="G967" i="1"/>
  <c r="H1010" i="1"/>
  <c r="G1010" i="1"/>
  <c r="G1040" i="1"/>
  <c r="H1040" i="1"/>
  <c r="G1059" i="1"/>
  <c r="H1070" i="1"/>
  <c r="G1070" i="1"/>
  <c r="H1098" i="1"/>
  <c r="G1098" i="1"/>
  <c r="D1236" i="1"/>
  <c r="G1358" i="1"/>
  <c r="D363" i="4"/>
  <c r="F364" i="4"/>
  <c r="C359" i="1"/>
  <c r="B249" i="9"/>
  <c r="H50" i="1"/>
  <c r="H107" i="1"/>
  <c r="G269" i="1"/>
  <c r="H374" i="1"/>
  <c r="G374" i="1"/>
  <c r="H536" i="1"/>
  <c r="G536" i="1"/>
  <c r="H564" i="1"/>
  <c r="G564" i="1"/>
  <c r="H591" i="1"/>
  <c r="G591" i="1"/>
  <c r="H732" i="1"/>
  <c r="H1062" i="1"/>
  <c r="H1203" i="1"/>
  <c r="G1203" i="1"/>
  <c r="G1262" i="1"/>
  <c r="H1262" i="1"/>
  <c r="H1325" i="1"/>
  <c r="G1325" i="1"/>
  <c r="H1527" i="1"/>
  <c r="G1527" i="1"/>
  <c r="G194" i="1"/>
  <c r="G206" i="1"/>
  <c r="H322" i="1"/>
  <c r="G360" i="1"/>
  <c r="H541" i="1"/>
  <c r="G541" i="1"/>
  <c r="G555" i="1"/>
  <c r="H724" i="1"/>
  <c r="G1247" i="1"/>
  <c r="H1247" i="1"/>
  <c r="H1483" i="1"/>
  <c r="G1483" i="1"/>
  <c r="H77" i="1"/>
  <c r="H116" i="1"/>
  <c r="G251" i="1"/>
  <c r="H291" i="1"/>
  <c r="H323" i="1"/>
  <c r="G323" i="1"/>
  <c r="H384" i="1"/>
  <c r="G384" i="1"/>
  <c r="H464" i="1"/>
  <c r="G464" i="1"/>
  <c r="H721" i="1"/>
  <c r="G721" i="1"/>
  <c r="H1160" i="1"/>
  <c r="G1160" i="1"/>
  <c r="H1173" i="1"/>
  <c r="G1173" i="1"/>
  <c r="H1233" i="1"/>
  <c r="D3" i="1"/>
  <c r="F91" i="4"/>
  <c r="C87" i="1"/>
  <c r="F224" i="4"/>
  <c r="D220" i="1"/>
  <c r="G74" i="1"/>
  <c r="G215" i="1"/>
  <c r="G281" i="1"/>
  <c r="H532" i="1"/>
  <c r="H556" i="1"/>
  <c r="G556" i="1"/>
  <c r="H1218" i="1"/>
  <c r="G1218" i="1"/>
  <c r="F65" i="4"/>
  <c r="C61" i="1"/>
  <c r="D50" i="4"/>
  <c r="H1019" i="1"/>
  <c r="G1019" i="1"/>
  <c r="G203" i="1"/>
  <c r="D236" i="1"/>
  <c r="G236" i="1" s="1"/>
  <c r="G302" i="1"/>
  <c r="G336" i="1"/>
  <c r="G380" i="1"/>
  <c r="H583" i="1"/>
  <c r="G583" i="1"/>
  <c r="H717" i="1"/>
  <c r="G717" i="1"/>
  <c r="G1055" i="1"/>
  <c r="H1170" i="1"/>
  <c r="G1170" i="1"/>
  <c r="H1182" i="1"/>
  <c r="G1182" i="1"/>
  <c r="H1301" i="1"/>
  <c r="G1301" i="1"/>
  <c r="F8" i="4"/>
  <c r="D7" i="4"/>
  <c r="C4" i="1"/>
  <c r="G206" i="9"/>
  <c r="E206" i="9" s="1"/>
  <c r="B206" i="9" s="1"/>
  <c r="H143" i="9"/>
  <c r="E143" i="9" s="1"/>
  <c r="B143" i="9" s="1"/>
  <c r="D597" i="1"/>
  <c r="H597" i="1" s="1"/>
  <c r="B131" i="9"/>
  <c r="G26" i="1"/>
  <c r="G44" i="1"/>
  <c r="G59" i="1"/>
  <c r="G86" i="1"/>
  <c r="G191" i="1"/>
  <c r="H263" i="1"/>
  <c r="G288" i="1"/>
  <c r="H332" i="1"/>
  <c r="H347" i="1"/>
  <c r="G347" i="1"/>
  <c r="H356" i="1"/>
  <c r="H11" i="1"/>
  <c r="H101" i="1"/>
  <c r="G113" i="1"/>
  <c r="H122" i="1"/>
  <c r="H176" i="1"/>
  <c r="H188" i="1"/>
  <c r="G212" i="1"/>
  <c r="H221" i="1"/>
  <c r="H233" i="1"/>
  <c r="G260" i="1"/>
  <c r="G278" i="1"/>
  <c r="H298" i="1"/>
  <c r="H315" i="1"/>
  <c r="G333" i="1"/>
  <c r="H333" i="1"/>
  <c r="H357" i="1"/>
  <c r="G357" i="1"/>
  <c r="H366" i="1"/>
  <c r="H381" i="1"/>
  <c r="G381" i="1"/>
  <c r="H395" i="1"/>
  <c r="G395" i="1"/>
  <c r="H433" i="1"/>
  <c r="H488" i="1"/>
  <c r="H525" i="1"/>
  <c r="H529" i="1"/>
  <c r="G529" i="1"/>
  <c r="G552" i="1"/>
  <c r="H578" i="1"/>
  <c r="G593" i="1"/>
  <c r="G598" i="1"/>
  <c r="G1052" i="1"/>
  <c r="H1052" i="1"/>
  <c r="G1104" i="1"/>
  <c r="H1149" i="1"/>
  <c r="G1149" i="1"/>
  <c r="G1386" i="1"/>
  <c r="F421" i="4"/>
  <c r="C415" i="1"/>
  <c r="F430" i="4"/>
  <c r="C424" i="1"/>
  <c r="F485" i="4"/>
  <c r="D484" i="4"/>
  <c r="E245" i="5"/>
  <c r="D1222" i="1" s="1"/>
  <c r="D1223" i="1"/>
  <c r="D1333" i="1"/>
  <c r="F39" i="6"/>
  <c r="E35" i="6"/>
  <c r="F114" i="6"/>
  <c r="D1453" i="1"/>
  <c r="I30" i="3"/>
  <c r="B86" i="9"/>
  <c r="B101" i="9"/>
  <c r="H454" i="1"/>
  <c r="G454" i="1"/>
  <c r="H614" i="1"/>
  <c r="G614" i="1"/>
  <c r="H669" i="1"/>
  <c r="G669" i="1"/>
  <c r="C1576" i="1"/>
  <c r="I36" i="3"/>
  <c r="H406" i="1"/>
  <c r="G406" i="1"/>
  <c r="H425" i="1"/>
  <c r="G425" i="1"/>
  <c r="G449" i="1"/>
  <c r="G647" i="1"/>
  <c r="H647" i="1"/>
  <c r="H678" i="1"/>
  <c r="G678" i="1"/>
  <c r="H736" i="1"/>
  <c r="G736" i="1"/>
  <c r="H754" i="1"/>
  <c r="G754" i="1"/>
  <c r="H790" i="1"/>
  <c r="G790" i="1"/>
  <c r="H826" i="1"/>
  <c r="G826" i="1"/>
  <c r="H862" i="1"/>
  <c r="G862" i="1"/>
  <c r="H898" i="1"/>
  <c r="G898" i="1"/>
  <c r="H916" i="1"/>
  <c r="G916" i="1"/>
  <c r="H1013" i="1"/>
  <c r="G1013" i="1"/>
  <c r="H1257" i="1"/>
  <c r="G1257" i="1"/>
  <c r="H1349" i="1"/>
  <c r="G1349" i="1"/>
  <c r="F146" i="5"/>
  <c r="C1124" i="1"/>
  <c r="G152" i="1"/>
  <c r="G197" i="1"/>
  <c r="G272" i="1"/>
  <c r="H295" i="1"/>
  <c r="H545" i="1"/>
  <c r="G545" i="1"/>
  <c r="G570" i="1"/>
  <c r="G665" i="1"/>
  <c r="H665" i="1"/>
  <c r="H986" i="1"/>
  <c r="G986" i="1"/>
  <c r="G1101" i="1"/>
  <c r="H1281" i="1"/>
  <c r="G1281" i="1"/>
  <c r="E118" i="5"/>
  <c r="D1096" i="1" s="1"/>
  <c r="H1096" i="1" s="1"/>
  <c r="B61" i="9"/>
  <c r="G92" i="1"/>
  <c r="G185" i="1"/>
  <c r="G326" i="1"/>
  <c r="G339" i="1"/>
  <c r="H349" i="1"/>
  <c r="G479" i="1"/>
  <c r="G567" i="1"/>
  <c r="H674" i="1"/>
  <c r="G728" i="1"/>
  <c r="H728" i="1"/>
  <c r="H751" i="1"/>
  <c r="G751" i="1"/>
  <c r="H769" i="1"/>
  <c r="G769" i="1"/>
  <c r="H805" i="1"/>
  <c r="G805" i="1"/>
  <c r="H823" i="1"/>
  <c r="G823" i="1"/>
  <c r="H877" i="1"/>
  <c r="G877" i="1"/>
  <c r="H931" i="1"/>
  <c r="G931" i="1"/>
  <c r="H992" i="1"/>
  <c r="G992" i="1"/>
  <c r="G1073" i="1"/>
  <c r="G1250" i="1"/>
  <c r="H1250" i="1"/>
  <c r="G1334" i="1"/>
  <c r="F118" i="5"/>
  <c r="G218" i="1"/>
  <c r="G387" i="1"/>
  <c r="G720" i="1"/>
  <c r="H1190" i="1"/>
  <c r="G1190" i="1"/>
  <c r="F78" i="5"/>
  <c r="C1056" i="1"/>
  <c r="G89" i="1"/>
  <c r="G104" i="1"/>
  <c r="G140" i="1"/>
  <c r="G318" i="1"/>
  <c r="H350" i="1"/>
  <c r="G350" i="1"/>
  <c r="G700" i="1"/>
  <c r="H706" i="1"/>
  <c r="G706" i="1"/>
  <c r="H729" i="1"/>
  <c r="G729" i="1"/>
  <c r="H1037" i="1"/>
  <c r="G1037" i="1"/>
  <c r="H1067" i="1"/>
  <c r="G1067" i="1"/>
  <c r="H1199" i="1"/>
  <c r="G1199" i="1"/>
  <c r="G170" i="1"/>
  <c r="G182" i="1"/>
  <c r="G227" i="1"/>
  <c r="G239" i="1"/>
  <c r="G266" i="1"/>
  <c r="G398" i="1"/>
  <c r="G421" i="1"/>
  <c r="H1187" i="1"/>
  <c r="G1187" i="1"/>
  <c r="H1394" i="1"/>
  <c r="G1394" i="1"/>
  <c r="I1448" i="1"/>
  <c r="G29" i="1"/>
  <c r="G476" i="1"/>
  <c r="H513" i="1"/>
  <c r="G513" i="1"/>
  <c r="G693" i="1"/>
  <c r="G697" i="1"/>
  <c r="D1034" i="1"/>
  <c r="F74" i="4"/>
  <c r="C70" i="1"/>
  <c r="D106" i="4"/>
  <c r="F112" i="4"/>
  <c r="C108" i="1"/>
  <c r="G116" i="1"/>
  <c r="G125" i="1"/>
  <c r="G137" i="1"/>
  <c r="H370" i="1"/>
  <c r="H394" i="1"/>
  <c r="G394" i="1"/>
  <c r="H422" i="1"/>
  <c r="G422" i="1"/>
  <c r="H438" i="1"/>
  <c r="G438" i="1"/>
  <c r="G685" i="1"/>
  <c r="H1157" i="1"/>
  <c r="G1157" i="1"/>
  <c r="H1178" i="1"/>
  <c r="G1178" i="1"/>
  <c r="G1230" i="1"/>
  <c r="C1481" i="1"/>
  <c r="D42" i="8"/>
  <c r="G167" i="1"/>
  <c r="G179" i="1"/>
  <c r="G224" i="1"/>
  <c r="H282" i="1"/>
  <c r="G282" i="1"/>
  <c r="H371" i="1"/>
  <c r="G371" i="1"/>
  <c r="G134" i="1"/>
  <c r="G146" i="1"/>
  <c r="G155" i="1"/>
  <c r="G200" i="1"/>
  <c r="G289" i="1"/>
  <c r="H289" i="1"/>
  <c r="H299" i="1"/>
  <c r="G299" i="1"/>
  <c r="G316" i="1"/>
  <c r="H316" i="1"/>
  <c r="G367" i="1"/>
  <c r="H367" i="1"/>
  <c r="H377" i="1"/>
  <c r="G418" i="1"/>
  <c r="G429" i="1"/>
  <c r="H434" i="1"/>
  <c r="G434" i="1"/>
  <c r="G457" i="1"/>
  <c r="G549" i="1"/>
  <c r="H549" i="1"/>
  <c r="G579" i="1"/>
  <c r="H579" i="1"/>
  <c r="H594" i="1"/>
  <c r="H646" i="1"/>
  <c r="G646" i="1"/>
  <c r="H651" i="1"/>
  <c r="G651" i="1"/>
  <c r="G713" i="1"/>
  <c r="H713" i="1"/>
  <c r="H739" i="1"/>
  <c r="G739"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998" i="1"/>
  <c r="G998" i="1"/>
  <c r="H1016" i="1"/>
  <c r="G1016" i="1"/>
  <c r="G1028" i="1"/>
  <c r="H1028" i="1"/>
  <c r="H1079" i="1"/>
  <c r="H1125" i="1"/>
  <c r="G1125" i="1"/>
  <c r="H1220" i="1"/>
  <c r="G1220" i="1"/>
  <c r="H1296" i="1"/>
  <c r="G1296" i="1"/>
  <c r="F351" i="4"/>
  <c r="D415" i="1"/>
  <c r="D238" i="5"/>
  <c r="F246" i="5"/>
  <c r="E92" i="9"/>
  <c r="B92" i="9" s="1"/>
  <c r="G210" i="9"/>
  <c r="E210" i="9" s="1"/>
  <c r="B210" i="9" s="1"/>
  <c r="H461" i="1"/>
  <c r="G461" i="1"/>
  <c r="H1133" i="1"/>
  <c r="G1133" i="1"/>
  <c r="H1371" i="1"/>
  <c r="G1371" i="1"/>
  <c r="G290" i="9"/>
  <c r="D87" i="5"/>
  <c r="C1066" i="1"/>
  <c r="F88" i="5"/>
  <c r="D245" i="5"/>
  <c r="F250" i="5"/>
  <c r="C1227" i="1"/>
  <c r="F22" i="6"/>
  <c r="C1316" i="1"/>
  <c r="H526" i="1"/>
  <c r="G526" i="1"/>
  <c r="G557" i="1"/>
  <c r="H766" i="1"/>
  <c r="G766" i="1"/>
  <c r="H784" i="1"/>
  <c r="G784" i="1"/>
  <c r="H802" i="1"/>
  <c r="G802" i="1"/>
  <c r="H892" i="1"/>
  <c r="G892" i="1"/>
  <c r="H910" i="1"/>
  <c r="G910" i="1"/>
  <c r="H928" i="1"/>
  <c r="G928" i="1"/>
  <c r="H946" i="1"/>
  <c r="G946" i="1"/>
  <c r="H1007" i="1"/>
  <c r="G1007" i="1"/>
  <c r="H1331" i="1"/>
  <c r="G1331" i="1"/>
  <c r="G1359" i="1"/>
  <c r="H1359" i="1"/>
  <c r="D991" i="1"/>
  <c r="E12" i="5"/>
  <c r="D1469" i="1"/>
  <c r="I31" i="3"/>
  <c r="F251" i="9"/>
  <c r="B251" i="9" s="1"/>
  <c r="G258" i="1"/>
  <c r="G264" i="1"/>
  <c r="G267" i="1"/>
  <c r="G273" i="1"/>
  <c r="G276" i="1"/>
  <c r="G296" i="1"/>
  <c r="G303" i="1"/>
  <c r="H364" i="1"/>
  <c r="G423" i="1"/>
  <c r="H431" i="1"/>
  <c r="G431" i="1"/>
  <c r="H450" i="1"/>
  <c r="G490" i="1"/>
  <c r="G499" i="1"/>
  <c r="H580" i="1"/>
  <c r="G580" i="1"/>
  <c r="H702" i="1"/>
  <c r="H1314" i="1"/>
  <c r="H1326" i="1"/>
  <c r="G1326" i="1"/>
  <c r="H1428" i="1"/>
  <c r="G1428" i="1"/>
  <c r="G1450" i="1"/>
  <c r="I1450" i="1" s="1"/>
  <c r="F478" i="4"/>
  <c r="D472" i="4"/>
  <c r="F41" i="5"/>
  <c r="D1168" i="1"/>
  <c r="E190" i="5"/>
  <c r="C1219" i="1"/>
  <c r="F242" i="5"/>
  <c r="E5" i="7"/>
  <c r="D1437" i="1"/>
  <c r="G9" i="1"/>
  <c r="G15" i="1"/>
  <c r="G21" i="1"/>
  <c r="G27" i="1"/>
  <c r="G33" i="1"/>
  <c r="G39" i="1"/>
  <c r="G45" i="1"/>
  <c r="G51" i="1"/>
  <c r="G57" i="1"/>
  <c r="G63" i="1"/>
  <c r="G69" i="1"/>
  <c r="G75" i="1"/>
  <c r="G81" i="1"/>
  <c r="G90" i="1"/>
  <c r="G96" i="1"/>
  <c r="G114" i="1"/>
  <c r="G123" i="1"/>
  <c r="G129" i="1"/>
  <c r="G135" i="1"/>
  <c r="G141" i="1"/>
  <c r="G153" i="1"/>
  <c r="G165" i="1"/>
  <c r="G171" i="1"/>
  <c r="G177" i="1"/>
  <c r="G183" i="1"/>
  <c r="G189" i="1"/>
  <c r="G195" i="1"/>
  <c r="G201" i="1"/>
  <c r="G207" i="1"/>
  <c r="G213" i="1"/>
  <c r="G219" i="1"/>
  <c r="G225" i="1"/>
  <c r="G231" i="1"/>
  <c r="G237" i="1"/>
  <c r="G243" i="1"/>
  <c r="H249" i="1"/>
  <c r="H255" i="1"/>
  <c r="H261" i="1"/>
  <c r="H279" i="1"/>
  <c r="H330" i="1"/>
  <c r="G344" i="1"/>
  <c r="G378" i="1"/>
  <c r="H388" i="1"/>
  <c r="G427" i="1"/>
  <c r="C472" i="1"/>
  <c r="H496" i="1"/>
  <c r="G503" i="1"/>
  <c r="G620" i="1"/>
  <c r="H643" i="1"/>
  <c r="H671" i="1"/>
  <c r="H763" i="1"/>
  <c r="G763" i="1"/>
  <c r="H781" i="1"/>
  <c r="G781" i="1"/>
  <c r="H799" i="1"/>
  <c r="G799" i="1"/>
  <c r="H817" i="1"/>
  <c r="G817" i="1"/>
  <c r="H853" i="1"/>
  <c r="G853" i="1"/>
  <c r="H889" i="1"/>
  <c r="G889" i="1"/>
  <c r="H925" i="1"/>
  <c r="G925" i="1"/>
  <c r="H943" i="1"/>
  <c r="G943" i="1"/>
  <c r="H961" i="1"/>
  <c r="G961" i="1"/>
  <c r="H979" i="1"/>
  <c r="G979" i="1"/>
  <c r="H1166" i="1"/>
  <c r="G1166" i="1"/>
  <c r="H1193" i="1"/>
  <c r="G1193" i="1"/>
  <c r="H1200" i="1"/>
  <c r="G1311" i="1"/>
  <c r="H1343" i="1"/>
  <c r="G1343" i="1"/>
  <c r="C1438" i="1"/>
  <c r="D6" i="7"/>
  <c r="H6" i="1"/>
  <c r="H12" i="1"/>
  <c r="H18" i="1"/>
  <c r="H24" i="1"/>
  <c r="H30" i="1"/>
  <c r="H36" i="1"/>
  <c r="H42" i="1"/>
  <c r="H48" i="1"/>
  <c r="H54" i="1"/>
  <c r="H60" i="1"/>
  <c r="H66" i="1"/>
  <c r="H72" i="1"/>
  <c r="H84" i="1"/>
  <c r="H93" i="1"/>
  <c r="H99" i="1"/>
  <c r="H105" i="1"/>
  <c r="H111" i="1"/>
  <c r="H117" i="1"/>
  <c r="H126" i="1"/>
  <c r="H132" i="1"/>
  <c r="H138" i="1"/>
  <c r="H144" i="1"/>
  <c r="H150" i="1"/>
  <c r="H156" i="1"/>
  <c r="H162" i="1"/>
  <c r="H168" i="1"/>
  <c r="H174" i="1"/>
  <c r="H180" i="1"/>
  <c r="H186" i="1"/>
  <c r="H198" i="1"/>
  <c r="H204" i="1"/>
  <c r="H210" i="1"/>
  <c r="H216" i="1"/>
  <c r="H222" i="1"/>
  <c r="H228" i="1"/>
  <c r="H234" i="1"/>
  <c r="H240" i="1"/>
  <c r="H246" i="1"/>
  <c r="G290" i="1"/>
  <c r="G300" i="1"/>
  <c r="G317" i="1"/>
  <c r="G324" i="1"/>
  <c r="H327" i="1"/>
  <c r="H334" i="1"/>
  <c r="G341" i="1"/>
  <c r="G351" i="1"/>
  <c r="H354" i="1"/>
  <c r="H368" i="1"/>
  <c r="G375" i="1"/>
  <c r="H385" i="1"/>
  <c r="G396" i="1"/>
  <c r="G420" i="1"/>
  <c r="H435" i="1"/>
  <c r="G439" i="1"/>
  <c r="H443" i="1"/>
  <c r="G443" i="1"/>
  <c r="G447" i="1"/>
  <c r="G462" i="1"/>
  <c r="H506" i="1"/>
  <c r="G514" i="1"/>
  <c r="G518" i="1"/>
  <c r="H518" i="1"/>
  <c r="G531" i="1"/>
  <c r="G538" i="1"/>
  <c r="G546" i="1"/>
  <c r="H554" i="1"/>
  <c r="G554" i="1"/>
  <c r="H576" i="1"/>
  <c r="G589" i="1"/>
  <c r="G616" i="1"/>
  <c r="H616" i="1"/>
  <c r="G644" i="1"/>
  <c r="H644" i="1"/>
  <c r="H660" i="1"/>
  <c r="H683" i="1"/>
  <c r="G714" i="1"/>
  <c r="H734" i="1"/>
  <c r="H1185" i="1"/>
  <c r="G1197" i="1"/>
  <c r="H1208" i="1"/>
  <c r="G1208" i="1"/>
  <c r="G1212" i="1"/>
  <c r="H1260" i="1"/>
  <c r="G1260" i="1"/>
  <c r="H1319" i="1"/>
  <c r="G1319" i="1"/>
  <c r="H1352" i="1"/>
  <c r="G1352" i="1"/>
  <c r="G1392" i="1"/>
  <c r="G1400" i="1"/>
  <c r="H1416" i="1"/>
  <c r="G1422" i="1"/>
  <c r="G1439" i="1"/>
  <c r="J1443" i="1"/>
  <c r="H1443" i="1"/>
  <c r="H1451" i="1"/>
  <c r="G1451" i="1"/>
  <c r="G1540" i="1"/>
  <c r="H1540" i="1"/>
  <c r="B22" i="9"/>
  <c r="H446" i="1"/>
  <c r="G446" i="1"/>
  <c r="H624" i="1"/>
  <c r="G624" i="1"/>
  <c r="H655" i="1"/>
  <c r="G655" i="1"/>
  <c r="H682" i="1"/>
  <c r="G682" i="1"/>
  <c r="H987" i="1"/>
  <c r="G987" i="1"/>
  <c r="H1137" i="1"/>
  <c r="G1137" i="1"/>
  <c r="H1211" i="1"/>
  <c r="G1211" i="1"/>
  <c r="H489" i="1"/>
  <c r="G489" i="1"/>
  <c r="D515" i="4"/>
  <c r="D420" i="4" s="1"/>
  <c r="F516" i="4"/>
  <c r="F605" i="4"/>
  <c r="D593" i="4"/>
  <c r="C599" i="1"/>
  <c r="D12" i="5"/>
  <c r="C991" i="1"/>
  <c r="G1524" i="1"/>
  <c r="H1524" i="1"/>
  <c r="H748" i="1"/>
  <c r="G748" i="1"/>
  <c r="H820" i="1"/>
  <c r="G820" i="1"/>
  <c r="H838" i="1"/>
  <c r="G838" i="1"/>
  <c r="H856" i="1"/>
  <c r="G856" i="1"/>
  <c r="H874" i="1"/>
  <c r="G874" i="1"/>
  <c r="H964" i="1"/>
  <c r="G964" i="1"/>
  <c r="H982" i="1"/>
  <c r="G982" i="1"/>
  <c r="F153" i="4"/>
  <c r="D152" i="4"/>
  <c r="F422" i="4"/>
  <c r="G198" i="9"/>
  <c r="E198" i="9" s="1"/>
  <c r="B198" i="9" s="1"/>
  <c r="F191" i="5"/>
  <c r="C1168" i="1"/>
  <c r="D190" i="5"/>
  <c r="H1571" i="1"/>
  <c r="G1571" i="1"/>
  <c r="I1458" i="1"/>
  <c r="H313" i="1"/>
  <c r="H337" i="1"/>
  <c r="G534" i="1"/>
  <c r="G675" i="1"/>
  <c r="H687" i="1"/>
  <c r="G687" i="1"/>
  <c r="G695" i="1"/>
  <c r="H695" i="1"/>
  <c r="H710" i="1"/>
  <c r="H1322" i="1"/>
  <c r="G1322" i="1"/>
  <c r="F13" i="5"/>
  <c r="D69" i="5"/>
  <c r="C1048" i="1"/>
  <c r="F70" i="5"/>
  <c r="C1470" i="1"/>
  <c r="D38" i="7"/>
  <c r="B266" i="9"/>
  <c r="H252" i="1"/>
  <c r="H270" i="1"/>
  <c r="H320" i="1"/>
  <c r="H361" i="1"/>
  <c r="H392" i="1"/>
  <c r="H400" i="1"/>
  <c r="G400" i="1"/>
  <c r="H442" i="1"/>
  <c r="H451" i="1"/>
  <c r="G451" i="1"/>
  <c r="H493" i="1"/>
  <c r="H521" i="1"/>
  <c r="H553" i="1"/>
  <c r="H615" i="1"/>
  <c r="H667" i="1"/>
  <c r="H718" i="1"/>
  <c r="G718" i="1"/>
  <c r="H726" i="1"/>
  <c r="G726" i="1"/>
  <c r="H745" i="1"/>
  <c r="G745" i="1"/>
  <c r="H835" i="1"/>
  <c r="G835" i="1"/>
  <c r="H871" i="1"/>
  <c r="G871" i="1"/>
  <c r="H907" i="1"/>
  <c r="G907" i="1"/>
  <c r="H1004" i="1"/>
  <c r="G1004" i="1"/>
  <c r="H1022" i="1"/>
  <c r="G1022" i="1"/>
  <c r="H1221" i="1"/>
  <c r="F643" i="4"/>
  <c r="C637" i="1"/>
  <c r="H1458" i="1"/>
  <c r="J1458" i="1"/>
  <c r="H283" i="1"/>
  <c r="G301" i="1"/>
  <c r="H307" i="1"/>
  <c r="G328" i="1"/>
  <c r="G338" i="1"/>
  <c r="G348" i="1"/>
  <c r="G355" i="1"/>
  <c r="G365" i="1"/>
  <c r="H369" i="1"/>
  <c r="G372" i="1"/>
  <c r="G379" i="1"/>
  <c r="H379" i="1"/>
  <c r="H382" i="1"/>
  <c r="H397" i="1"/>
  <c r="G397" i="1"/>
  <c r="G404" i="1"/>
  <c r="G412" i="1"/>
  <c r="H428" i="1"/>
  <c r="G428" i="1"/>
  <c r="H436" i="1"/>
  <c r="G469" i="1"/>
  <c r="G475" i="1"/>
  <c r="G481" i="1"/>
  <c r="G484" i="1"/>
  <c r="G487" i="1"/>
  <c r="H511" i="1"/>
  <c r="G542" i="1"/>
  <c r="H559" i="1"/>
  <c r="H577" i="1"/>
  <c r="G577" i="1"/>
  <c r="H612" i="1"/>
  <c r="G612" i="1"/>
  <c r="G664" i="1"/>
  <c r="H679" i="1"/>
  <c r="G703" i="1"/>
  <c r="H707" i="1"/>
  <c r="G711" i="1"/>
  <c r="G719" i="1"/>
  <c r="H719" i="1"/>
  <c r="H742" i="1"/>
  <c r="G742" i="1"/>
  <c r="H760" i="1"/>
  <c r="G760" i="1"/>
  <c r="H778" i="1"/>
  <c r="G778" i="1"/>
  <c r="H796" i="1"/>
  <c r="G796" i="1"/>
  <c r="H814" i="1"/>
  <c r="G814" i="1"/>
  <c r="H832" i="1"/>
  <c r="G832" i="1"/>
  <c r="H850" i="1"/>
  <c r="G850" i="1"/>
  <c r="H868" i="1"/>
  <c r="G868" i="1"/>
  <c r="H886" i="1"/>
  <c r="G886" i="1"/>
  <c r="H904" i="1"/>
  <c r="G904" i="1"/>
  <c r="H922" i="1"/>
  <c r="G922" i="1"/>
  <c r="H940" i="1"/>
  <c r="G940" i="1"/>
  <c r="H958" i="1"/>
  <c r="G958" i="1"/>
  <c r="H976" i="1"/>
  <c r="G976" i="1"/>
  <c r="H1001" i="1"/>
  <c r="G1001" i="1"/>
  <c r="H1151" i="1"/>
  <c r="G1151" i="1"/>
  <c r="H1163" i="1"/>
  <c r="G1163" i="1"/>
  <c r="H1272" i="1"/>
  <c r="G1272" i="1"/>
  <c r="G1344" i="1"/>
  <c r="H1344" i="1"/>
  <c r="H1373" i="1"/>
  <c r="G1373" i="1"/>
  <c r="G1380" i="1"/>
  <c r="H1385" i="1"/>
  <c r="G1385" i="1"/>
  <c r="H1397" i="1"/>
  <c r="G1397" i="1"/>
  <c r="G1419" i="1"/>
  <c r="H1439" i="1"/>
  <c r="F416" i="4"/>
  <c r="D575" i="1"/>
  <c r="H575" i="1" s="1"/>
  <c r="E580" i="4"/>
  <c r="D574" i="1" s="1"/>
  <c r="B104" i="9"/>
  <c r="H694" i="1"/>
  <c r="G694" i="1"/>
  <c r="H733" i="1"/>
  <c r="G733" i="1"/>
  <c r="H1196" i="1"/>
  <c r="G1196" i="1"/>
  <c r="F587" i="4"/>
  <c r="D580" i="4"/>
  <c r="C581" i="1"/>
  <c r="G1454" i="1"/>
  <c r="H1454" i="1"/>
  <c r="H1121" i="1"/>
  <c r="G1121" i="1"/>
  <c r="F507" i="4"/>
  <c r="C501" i="1"/>
  <c r="C1057" i="1"/>
  <c r="F79" i="5"/>
  <c r="G310" i="1"/>
  <c r="H310" i="1"/>
  <c r="G411" i="1"/>
  <c r="H648" i="1"/>
  <c r="G648" i="1"/>
  <c r="G656" i="1"/>
  <c r="H656" i="1"/>
  <c r="G1355" i="1"/>
  <c r="H1388" i="1"/>
  <c r="G1388" i="1"/>
  <c r="H1446" i="1"/>
  <c r="J1446" i="1"/>
  <c r="G1446" i="1"/>
  <c r="I1446" i="1" s="1"/>
  <c r="C510" i="1"/>
  <c r="G284" i="1"/>
  <c r="G325" i="1"/>
  <c r="G352" i="1"/>
  <c r="H440" i="1"/>
  <c r="G440" i="1"/>
  <c r="H444" i="1"/>
  <c r="G444" i="1"/>
  <c r="C463" i="1"/>
  <c r="G515" i="1"/>
  <c r="H515" i="1"/>
  <c r="H543" i="1"/>
  <c r="G543" i="1"/>
  <c r="H547" i="1"/>
  <c r="G547" i="1"/>
  <c r="H622" i="1"/>
  <c r="G622" i="1"/>
  <c r="H631" i="1"/>
  <c r="G692" i="1"/>
  <c r="H692" i="1"/>
  <c r="H708" i="1"/>
  <c r="G708" i="1"/>
  <c r="G715" i="1"/>
  <c r="H715" i="1"/>
  <c r="G731" i="1"/>
  <c r="H731" i="1"/>
  <c r="H1082" i="1"/>
  <c r="G1115" i="1"/>
  <c r="H1115" i="1"/>
  <c r="H1127" i="1"/>
  <c r="G1127" i="1"/>
  <c r="H1131" i="1"/>
  <c r="G1131" i="1"/>
  <c r="H1205" i="1"/>
  <c r="G1205" i="1"/>
  <c r="H1232" i="1"/>
  <c r="H1256" i="1"/>
  <c r="H1295" i="1"/>
  <c r="G1308" i="1"/>
  <c r="H1362" i="1"/>
  <c r="G1416" i="1"/>
  <c r="H1440" i="1"/>
  <c r="G1440" i="1"/>
  <c r="I1440" i="1" s="1"/>
  <c r="J1440" i="1"/>
  <c r="G1443" i="1"/>
  <c r="D1369" i="1"/>
  <c r="F75" i="6"/>
  <c r="C1408" i="1"/>
  <c r="H27" i="3"/>
  <c r="B293" i="9"/>
  <c r="H533" i="1"/>
  <c r="G533" i="1"/>
  <c r="H628" i="1"/>
  <c r="G628" i="1"/>
  <c r="H1049" i="1"/>
  <c r="G1049" i="1"/>
  <c r="H1145" i="1"/>
  <c r="G1145" i="1"/>
  <c r="H1154" i="1"/>
  <c r="G1154" i="1"/>
  <c r="H1382" i="1"/>
  <c r="G1382" i="1"/>
  <c r="E151" i="4"/>
  <c r="D524" i="1"/>
  <c r="H524" i="1" s="1"/>
  <c r="E529" i="4"/>
  <c r="E238" i="5"/>
  <c r="D1219" i="1"/>
  <c r="C1412" i="1"/>
  <c r="F118" i="6"/>
  <c r="B128" i="9"/>
  <c r="B155" i="9"/>
  <c r="E292" i="9"/>
  <c r="B292" i="9" s="1"/>
  <c r="G304" i="1"/>
  <c r="G340" i="1"/>
  <c r="H419" i="1"/>
  <c r="G419" i="1"/>
  <c r="H437" i="1"/>
  <c r="G437" i="1"/>
  <c r="G558" i="1"/>
  <c r="H584" i="1"/>
  <c r="G584" i="1"/>
  <c r="G659" i="1"/>
  <c r="H659" i="1"/>
  <c r="G673" i="1"/>
  <c r="H705" i="1"/>
  <c r="G705" i="1"/>
  <c r="H1122" i="1"/>
  <c r="H1184" i="1"/>
  <c r="G1184" i="1"/>
  <c r="G1191" i="1"/>
  <c r="H1202" i="1"/>
  <c r="G1202" i="1"/>
  <c r="G1209" i="1"/>
  <c r="H1305" i="1"/>
  <c r="G1305" i="1"/>
  <c r="G1356" i="1"/>
  <c r="H1356" i="1"/>
  <c r="H1391" i="1"/>
  <c r="G1391" i="1"/>
  <c r="E50" i="4"/>
  <c r="D46" i="1" s="1"/>
  <c r="D163" i="4"/>
  <c r="F164" i="4"/>
  <c r="C1423" i="1"/>
  <c r="G1565" i="1"/>
  <c r="H1565" i="1"/>
  <c r="E39" i="9"/>
  <c r="B39" i="9" s="1"/>
  <c r="E87" i="9"/>
  <c r="B87" i="9" s="1"/>
  <c r="E115" i="9"/>
  <c r="B115" i="9" s="1"/>
  <c r="B261" i="9"/>
  <c r="H530" i="1"/>
  <c r="G530" i="1"/>
  <c r="H540" i="1"/>
  <c r="G585" i="1"/>
  <c r="H621" i="1"/>
  <c r="G621" i="1"/>
  <c r="H641" i="1"/>
  <c r="H649" i="1"/>
  <c r="H680" i="1"/>
  <c r="H701" i="1"/>
  <c r="H1103" i="1"/>
  <c r="H1142" i="1"/>
  <c r="G1142" i="1"/>
  <c r="H1146" i="1"/>
  <c r="G1146" i="1"/>
  <c r="H1175" i="1"/>
  <c r="G1175" i="1"/>
  <c r="H1275" i="1"/>
  <c r="G1289" i="1"/>
  <c r="H1289" i="1"/>
  <c r="H1293" i="1"/>
  <c r="G1293" i="1"/>
  <c r="H1313" i="1"/>
  <c r="G1313" i="1"/>
  <c r="G1328" i="1"/>
  <c r="H1425" i="1"/>
  <c r="G1425" i="1"/>
  <c r="J1449" i="1"/>
  <c r="H1449" i="1"/>
  <c r="G1449" i="1"/>
  <c r="I1449" i="1" s="1"/>
  <c r="D252" i="4"/>
  <c r="G199" i="9"/>
  <c r="E199" i="9" s="1"/>
  <c r="B199" i="9" s="1"/>
  <c r="F567" i="4"/>
  <c r="C561" i="1"/>
  <c r="E129" i="6"/>
  <c r="D1423" i="1" s="1"/>
  <c r="D1424" i="1"/>
  <c r="G1570" i="1"/>
  <c r="H1570" i="1"/>
  <c r="B53" i="9"/>
  <c r="H588" i="1"/>
  <c r="G588" i="1"/>
  <c r="H625" i="1"/>
  <c r="G625" i="1"/>
  <c r="H1053" i="1"/>
  <c r="G1053" i="1"/>
  <c r="G1223" i="1"/>
  <c r="G1286" i="1"/>
  <c r="H1286" i="1"/>
  <c r="G1353" i="1"/>
  <c r="H1353" i="1"/>
  <c r="H1379" i="1"/>
  <c r="G1379" i="1"/>
  <c r="H1444" i="1"/>
  <c r="G1444" i="1"/>
  <c r="I1444" i="1" s="1"/>
  <c r="J1444" i="1"/>
  <c r="E484" i="4"/>
  <c r="D478" i="1" s="1"/>
  <c r="F626" i="4"/>
  <c r="D625" i="4"/>
  <c r="B43" i="9"/>
  <c r="B88" i="9"/>
  <c r="H1507" i="1"/>
  <c r="G1507" i="1"/>
  <c r="H1139" i="1"/>
  <c r="G1139" i="1"/>
  <c r="H1176" i="1"/>
  <c r="G1176" i="1"/>
  <c r="H1223" i="1"/>
  <c r="H1441" i="1"/>
  <c r="G1441" i="1"/>
  <c r="I1441" i="1" s="1"/>
  <c r="F263" i="4"/>
  <c r="F418" i="4"/>
  <c r="E625" i="4"/>
  <c r="D619" i="1" s="1"/>
  <c r="D620" i="1"/>
  <c r="H620" i="1" s="1"/>
  <c r="F45" i="5"/>
  <c r="D1023" i="1"/>
  <c r="D134" i="5"/>
  <c r="C1113" i="1"/>
  <c r="G311" i="9"/>
  <c r="E311" i="9" s="1"/>
  <c r="B311" i="9" s="1"/>
  <c r="C1183" i="1"/>
  <c r="F206" i="5"/>
  <c r="F36" i="6"/>
  <c r="C1330" i="1"/>
  <c r="D35" i="6"/>
  <c r="B177" i="9"/>
  <c r="B271" i="9"/>
  <c r="F260" i="9"/>
  <c r="H989" i="1"/>
  <c r="G989" i="1"/>
  <c r="H1224" i="1"/>
  <c r="G1224" i="1"/>
  <c r="H1263" i="1"/>
  <c r="G1283" i="1"/>
  <c r="H1283" i="1"/>
  <c r="H1365" i="1"/>
  <c r="H1376" i="1"/>
  <c r="G1376" i="1"/>
  <c r="J1448" i="1"/>
  <c r="H1448" i="1"/>
  <c r="E472" i="4"/>
  <c r="D466" i="1" s="1"/>
  <c r="D467" i="1"/>
  <c r="D593" i="1"/>
  <c r="H593" i="1" s="1"/>
  <c r="E593" i="4"/>
  <c r="D587" i="1" s="1"/>
  <c r="F130" i="6"/>
  <c r="C1424" i="1"/>
  <c r="G1461" i="1"/>
  <c r="H1461" i="1"/>
  <c r="E55" i="9"/>
  <c r="B55" i="9" s="1"/>
  <c r="B149" i="9"/>
  <c r="B260" i="9"/>
  <c r="E78" i="5"/>
  <c r="D1057" i="1"/>
  <c r="H311" i="9"/>
  <c r="D1183" i="1"/>
  <c r="F115" i="6"/>
  <c r="C1409" i="1"/>
  <c r="B186" i="9"/>
  <c r="B205" i="9"/>
  <c r="H290" i="9"/>
  <c r="H1050" i="1"/>
  <c r="G1050" i="1"/>
  <c r="H1130" i="1"/>
  <c r="G1130" i="1"/>
  <c r="H1148" i="1"/>
  <c r="G1148" i="1"/>
  <c r="H1179" i="1"/>
  <c r="G1179" i="1"/>
  <c r="H1307" i="1"/>
  <c r="G1323" i="1"/>
  <c r="D124" i="4"/>
  <c r="E351" i="4"/>
  <c r="D5" i="6"/>
  <c r="C1300" i="1"/>
  <c r="B97" i="9"/>
  <c r="F263" i="9"/>
  <c r="B263" i="9" s="1"/>
  <c r="H1244" i="1"/>
  <c r="H1280" i="1"/>
  <c r="H1304" i="1"/>
  <c r="G1310" i="1"/>
  <c r="H1350" i="1"/>
  <c r="J1450" i="1"/>
  <c r="E106" i="4"/>
  <c r="D102" i="1" s="1"/>
  <c r="E124" i="4"/>
  <c r="D120" i="1" s="1"/>
  <c r="F140" i="4"/>
  <c r="D196" i="4"/>
  <c r="D299" i="4"/>
  <c r="E396" i="4"/>
  <c r="D391" i="1" s="1"/>
  <c r="G391" i="1" s="1"/>
  <c r="D392" i="1"/>
  <c r="F490" i="4"/>
  <c r="D1300" i="1"/>
  <c r="E5" i="6"/>
  <c r="D1475" i="1"/>
  <c r="G1475" i="1" s="1"/>
  <c r="I32" i="3"/>
  <c r="H1535" i="1"/>
  <c r="G1535" i="1"/>
  <c r="G165" i="9"/>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66" i="9"/>
  <c r="M213" i="9"/>
  <c r="G163" i="9"/>
  <c r="E163" i="9" s="1"/>
  <c r="B163" i="9" s="1"/>
  <c r="G189" i="9"/>
  <c r="E189" i="9" s="1"/>
  <c r="B189" i="9" s="1"/>
  <c r="G180" i="9"/>
  <c r="E180" i="9" s="1"/>
  <c r="B180" i="9" s="1"/>
  <c r="G171" i="9"/>
  <c r="E171" i="9" s="1"/>
  <c r="B171" i="9" s="1"/>
  <c r="G211" i="9"/>
  <c r="E211" i="9" s="1"/>
  <c r="B211" i="9" s="1"/>
  <c r="G202" i="9"/>
  <c r="E202" i="9" s="1"/>
  <c r="B202" i="9" s="1"/>
  <c r="G193" i="9"/>
  <c r="E193" i="9" s="1"/>
  <c r="B193" i="9" s="1"/>
  <c r="G184" i="9"/>
  <c r="E184" i="9" s="1"/>
  <c r="B184" i="9" s="1"/>
  <c r="G175" i="9"/>
  <c r="E175" i="9" s="1"/>
  <c r="B175" i="9" s="1"/>
  <c r="H166" i="9"/>
  <c r="G212" i="9"/>
  <c r="E212" i="9" s="1"/>
  <c r="B212" i="9" s="1"/>
  <c r="G203" i="9"/>
  <c r="E203" i="9" s="1"/>
  <c r="B203" i="9" s="1"/>
  <c r="G194" i="9"/>
  <c r="E194" i="9" s="1"/>
  <c r="B194" i="9" s="1"/>
  <c r="G208" i="9"/>
  <c r="E208" i="9" s="1"/>
  <c r="B208" i="9" s="1"/>
  <c r="G197" i="9"/>
  <c r="E197" i="9" s="1"/>
  <c r="B197" i="9" s="1"/>
  <c r="G181" i="9"/>
  <c r="E181" i="9" s="1"/>
  <c r="B181" i="9" s="1"/>
  <c r="H165" i="9"/>
  <c r="L213" i="9"/>
  <c r="G280" i="9"/>
  <c r="E280" i="9" s="1"/>
  <c r="B280" i="9" s="1"/>
  <c r="G207" i="9"/>
  <c r="E207" i="9" s="1"/>
  <c r="B207" i="9" s="1"/>
  <c r="G201" i="9"/>
  <c r="E201" i="9" s="1"/>
  <c r="B201" i="9" s="1"/>
  <c r="G196" i="9"/>
  <c r="E196" i="9" s="1"/>
  <c r="B196" i="9" s="1"/>
  <c r="G178" i="9"/>
  <c r="E178" i="9" s="1"/>
  <c r="B178" i="9" s="1"/>
  <c r="G183" i="9"/>
  <c r="E183" i="9" s="1"/>
  <c r="B183" i="9" s="1"/>
  <c r="G172" i="9"/>
  <c r="E172" i="9" s="1"/>
  <c r="B172" i="9" s="1"/>
  <c r="E36" i="9"/>
  <c r="B36" i="9" s="1"/>
  <c r="E45" i="9"/>
  <c r="B45" i="9" s="1"/>
  <c r="E80" i="9"/>
  <c r="B80" i="9" s="1"/>
  <c r="B132" i="9"/>
  <c r="G187" i="9"/>
  <c r="E187" i="9" s="1"/>
  <c r="B187" i="9" s="1"/>
  <c r="E304" i="9"/>
  <c r="B304" i="9" s="1"/>
  <c r="H1442" i="1"/>
  <c r="G1442" i="1"/>
  <c r="G308" i="9"/>
  <c r="E308" i="9" s="1"/>
  <c r="B308" i="9" s="1"/>
  <c r="B238" i="9"/>
  <c r="E295" i="9"/>
  <c r="B295" i="9" s="1"/>
  <c r="F268" i="9"/>
  <c r="B268" i="9" s="1"/>
  <c r="H1543" i="1"/>
  <c r="G1543" i="1"/>
  <c r="D215" i="4"/>
  <c r="E311" i="4"/>
  <c r="D306" i="1" s="1"/>
  <c r="G306" i="1" s="1"/>
  <c r="E567" i="4"/>
  <c r="D561" i="1" s="1"/>
  <c r="H308" i="9"/>
  <c r="C1501" i="1"/>
  <c r="D24" i="8"/>
  <c r="C1499" i="1" s="1"/>
  <c r="H1555" i="1"/>
  <c r="G1555" i="1"/>
  <c r="E68" i="9"/>
  <c r="B68" i="9" s="1"/>
  <c r="F223" i="9"/>
  <c r="B223" i="9" s="1"/>
  <c r="F312" i="9"/>
  <c r="B258" i="9"/>
  <c r="F248" i="9"/>
  <c r="B248" i="9" s="1"/>
  <c r="D644" i="4"/>
  <c r="F417" i="4"/>
  <c r="D459" i="4"/>
  <c r="G1525" i="1"/>
  <c r="H1525" i="1"/>
  <c r="H1473" i="1"/>
  <c r="I1473" i="1" s="1"/>
  <c r="J1473" i="1"/>
  <c r="E644" i="4"/>
  <c r="D638" i="1" s="1"/>
  <c r="G1530" i="1"/>
  <c r="H1530" i="1"/>
  <c r="E33" i="9"/>
  <c r="B33" i="9" s="1"/>
  <c r="E57" i="9"/>
  <c r="B57" i="9" s="1"/>
  <c r="B124" i="9"/>
  <c r="B148" i="9"/>
  <c r="B214" i="9"/>
  <c r="B226" i="9"/>
  <c r="B241" i="9"/>
  <c r="B294" i="9"/>
  <c r="E291" i="9"/>
  <c r="B291" i="9" s="1"/>
  <c r="G1560" i="1"/>
  <c r="H1560" i="1"/>
  <c r="E119" i="9"/>
  <c r="B119" i="9" s="1"/>
  <c r="E139" i="9"/>
  <c r="B139" i="9" s="1"/>
  <c r="E159" i="9"/>
  <c r="B159" i="9" s="1"/>
  <c r="B239" i="9"/>
  <c r="B245" i="9"/>
  <c r="B305" i="9"/>
  <c r="E296" i="9"/>
  <c r="B296" i="9" s="1"/>
  <c r="E273" i="9"/>
  <c r="B273" i="9" s="1"/>
  <c r="H1460" i="1"/>
  <c r="J1460" i="1"/>
  <c r="H1456" i="1"/>
  <c r="J1456" i="1"/>
  <c r="G1493" i="1"/>
  <c r="H1493" i="1"/>
  <c r="G1545" i="1"/>
  <c r="H1545" i="1"/>
  <c r="B144" i="9"/>
  <c r="B254" i="9"/>
  <c r="E127" i="9"/>
  <c r="B127" i="9" s="1"/>
  <c r="E147" i="9"/>
  <c r="B147" i="9" s="1"/>
  <c r="B227" i="9"/>
  <c r="B233" i="9"/>
  <c r="F277" i="9"/>
  <c r="F256" i="9"/>
  <c r="B256" i="9" s="1"/>
  <c r="I1472" i="1"/>
  <c r="G1460" i="1"/>
  <c r="I1460" i="1" s="1"/>
  <c r="G1456" i="1"/>
  <c r="H1577" i="1"/>
  <c r="H1573" i="1"/>
  <c r="H1569" i="1"/>
  <c r="H1561" i="1"/>
  <c r="H1557" i="1"/>
  <c r="H1553" i="1"/>
  <c r="H1549" i="1"/>
  <c r="H1541" i="1"/>
  <c r="H1537" i="1"/>
  <c r="H1533" i="1"/>
  <c r="H1529" i="1"/>
  <c r="H1521" i="1"/>
  <c r="H1513" i="1"/>
  <c r="H1509" i="1"/>
  <c r="H1505" i="1"/>
  <c r="H1497" i="1"/>
  <c r="H1489" i="1"/>
  <c r="H1485" i="1"/>
  <c r="H1474" i="1"/>
  <c r="I1474" i="1" s="1"/>
  <c r="H1472" i="1"/>
  <c r="H1459" i="1"/>
  <c r="I1459" i="1" s="1"/>
  <c r="H1457" i="1"/>
  <c r="I1457" i="1" s="1"/>
  <c r="H1455" i="1"/>
  <c r="I1455" i="1" s="1"/>
  <c r="C414" i="1" l="1"/>
  <c r="I17" i="3"/>
  <c r="E289" i="4"/>
  <c r="D147" i="1"/>
  <c r="I29" i="3"/>
  <c r="D1436" i="1"/>
  <c r="F106" i="4"/>
  <c r="C102" i="1"/>
  <c r="C1329" i="1"/>
  <c r="F35" i="6"/>
  <c r="H25" i="3"/>
  <c r="F215" i="4"/>
  <c r="C211" i="1"/>
  <c r="F625" i="4"/>
  <c r="C619" i="1"/>
  <c r="G415" i="1"/>
  <c r="H415" i="1"/>
  <c r="F69" i="5"/>
  <c r="C1047" i="1"/>
  <c r="D68" i="5"/>
  <c r="F644" i="4"/>
  <c r="C638" i="1"/>
  <c r="H1227" i="1"/>
  <c r="G1227" i="1"/>
  <c r="H1519" i="1"/>
  <c r="G1519" i="1"/>
  <c r="H1360" i="1"/>
  <c r="G1360" i="1"/>
  <c r="E166" i="9"/>
  <c r="B166" i="9" s="1"/>
  <c r="H510" i="1"/>
  <c r="G510" i="1"/>
  <c r="G314" i="9"/>
  <c r="E314" i="9" s="1"/>
  <c r="B314" i="9" s="1"/>
  <c r="C1517" i="1"/>
  <c r="H11" i="3" s="1"/>
  <c r="I34" i="3"/>
  <c r="K1451" i="9"/>
  <c r="H13" i="1"/>
  <c r="G13" i="1"/>
  <c r="H220" i="1"/>
  <c r="G220" i="1"/>
  <c r="G1113" i="1"/>
  <c r="H1113" i="1"/>
  <c r="G581" i="1"/>
  <c r="H581" i="1"/>
  <c r="G21" i="9"/>
  <c r="D151" i="4"/>
  <c r="H21" i="9"/>
  <c r="C148" i="1"/>
  <c r="F152" i="4"/>
  <c r="C1518" i="1"/>
  <c r="I35" i="3"/>
  <c r="H1438" i="1"/>
  <c r="G1438" i="1"/>
  <c r="F124" i="4"/>
  <c r="C120" i="1"/>
  <c r="H1330" i="1"/>
  <c r="G1330" i="1"/>
  <c r="H561" i="1"/>
  <c r="G561" i="1"/>
  <c r="H1408" i="1"/>
  <c r="G1408" i="1"/>
  <c r="H310" i="9"/>
  <c r="D1167" i="1"/>
  <c r="H359" i="1"/>
  <c r="G359" i="1"/>
  <c r="G1576" i="1"/>
  <c r="H1576" i="1"/>
  <c r="F252" i="4"/>
  <c r="C248" i="1"/>
  <c r="E420" i="4"/>
  <c r="H1168" i="1"/>
  <c r="G1168" i="1"/>
  <c r="H61" i="1"/>
  <c r="G61" i="1"/>
  <c r="H87" i="1"/>
  <c r="G87" i="1"/>
  <c r="H1236" i="1"/>
  <c r="G1236" i="1"/>
  <c r="H306" i="1"/>
  <c r="H391" i="1"/>
  <c r="G318" i="9"/>
  <c r="E318" i="9" s="1"/>
  <c r="F5" i="6"/>
  <c r="H24" i="3"/>
  <c r="D141" i="6"/>
  <c r="C1299" i="1"/>
  <c r="G1470" i="1"/>
  <c r="H1470" i="1"/>
  <c r="C1437" i="1"/>
  <c r="D5" i="7"/>
  <c r="H472" i="1"/>
  <c r="G472" i="1"/>
  <c r="G424" i="1"/>
  <c r="H424" i="1"/>
  <c r="F580" i="4"/>
  <c r="C574" i="1"/>
  <c r="D528" i="4"/>
  <c r="H1219" i="1"/>
  <c r="G1219" i="1"/>
  <c r="E165" i="9"/>
  <c r="B165" i="9" s="1"/>
  <c r="C1222" i="1"/>
  <c r="F245" i="5"/>
  <c r="G1034" i="1"/>
  <c r="H1034" i="1"/>
  <c r="F311" i="4"/>
  <c r="G313" i="9"/>
  <c r="E313" i="9" s="1"/>
  <c r="H1183" i="1"/>
  <c r="G1183" i="1"/>
  <c r="H1369" i="1"/>
  <c r="G1369" i="1"/>
  <c r="H1066" i="1"/>
  <c r="G1066" i="1"/>
  <c r="I1443" i="1"/>
  <c r="H463" i="1"/>
  <c r="G463" i="1"/>
  <c r="F472" i="4"/>
  <c r="C466" i="1"/>
  <c r="F87" i="5"/>
  <c r="C1065" i="1"/>
  <c r="F363" i="4"/>
  <c r="C358" i="1"/>
  <c r="G467" i="1"/>
  <c r="H467" i="1"/>
  <c r="F129" i="6"/>
  <c r="G310" i="9"/>
  <c r="E310" i="9" s="1"/>
  <c r="B310" i="9" s="1"/>
  <c r="C1167" i="1"/>
  <c r="F190" i="5"/>
  <c r="H991" i="1"/>
  <c r="G991" i="1"/>
  <c r="E290" i="9"/>
  <c r="B290" i="9" s="1"/>
  <c r="F50" i="4"/>
  <c r="C46" i="1"/>
  <c r="C1112" i="1"/>
  <c r="F134" i="5"/>
  <c r="F12" i="5"/>
  <c r="D7" i="5"/>
  <c r="C990" i="1"/>
  <c r="D350" i="4"/>
  <c r="G1501" i="1"/>
  <c r="H1501" i="1"/>
  <c r="D176" i="5"/>
  <c r="D1056" i="1"/>
  <c r="G1056" i="1" s="1"/>
  <c r="E68" i="5"/>
  <c r="H1023" i="1"/>
  <c r="G1023" i="1"/>
  <c r="E237" i="5"/>
  <c r="D1215" i="1"/>
  <c r="G597" i="1"/>
  <c r="G599" i="1"/>
  <c r="H599" i="1"/>
  <c r="H236" i="1"/>
  <c r="H1124" i="1"/>
  <c r="G1124" i="1"/>
  <c r="H4" i="1"/>
  <c r="G4" i="1"/>
  <c r="G1453" i="1"/>
  <c r="H1453" i="1"/>
  <c r="G524" i="1"/>
  <c r="C509" i="1"/>
  <c r="F515" i="4"/>
  <c r="H70" i="1"/>
  <c r="G70" i="1"/>
  <c r="F196" i="4"/>
  <c r="C192" i="1"/>
  <c r="I1439" i="1"/>
  <c r="E176" i="5"/>
  <c r="F213" i="9"/>
  <c r="F163" i="4"/>
  <c r="C159" i="1"/>
  <c r="E528" i="4"/>
  <c r="D523" i="1"/>
  <c r="H637" i="1"/>
  <c r="G637" i="1"/>
  <c r="F593" i="4"/>
  <c r="C587" i="1"/>
  <c r="E7" i="5"/>
  <c r="D990" i="1"/>
  <c r="H108" i="1"/>
  <c r="G108" i="1"/>
  <c r="F484" i="4"/>
  <c r="C478" i="1"/>
  <c r="D6" i="4"/>
  <c r="C3" i="1"/>
  <c r="F7" i="4"/>
  <c r="G1096" i="1"/>
  <c r="D298" i="4"/>
  <c r="F299" i="4"/>
  <c r="C294" i="1"/>
  <c r="E350" i="4"/>
  <c r="D346" i="1"/>
  <c r="H1048" i="1"/>
  <c r="G1048" i="1"/>
  <c r="G1424" i="1"/>
  <c r="H1424" i="1"/>
  <c r="H1383" i="1"/>
  <c r="G1383" i="1"/>
  <c r="G1409" i="1"/>
  <c r="H1409" i="1"/>
  <c r="E298" i="4"/>
  <c r="H1057" i="1"/>
  <c r="G1057" i="1"/>
  <c r="F238" i="5"/>
  <c r="D237" i="5"/>
  <c r="C1215" i="1"/>
  <c r="G1481" i="1"/>
  <c r="H1481" i="1"/>
  <c r="I25" i="3"/>
  <c r="D1329" i="1"/>
  <c r="H501" i="1"/>
  <c r="G501" i="1"/>
  <c r="H1412" i="1"/>
  <c r="G1412" i="1"/>
  <c r="H1333" i="1"/>
  <c r="G1333" i="1"/>
  <c r="H1499" i="1"/>
  <c r="G1499" i="1"/>
  <c r="E141" i="6"/>
  <c r="I24" i="3"/>
  <c r="D1299" i="1"/>
  <c r="H1423" i="1"/>
  <c r="G1423" i="1"/>
  <c r="F459" i="4"/>
  <c r="C453" i="1"/>
  <c r="I1456" i="1"/>
  <c r="I1442" i="1"/>
  <c r="H1300" i="1"/>
  <c r="G1300" i="1"/>
  <c r="C1469" i="1"/>
  <c r="H31" i="3"/>
  <c r="I1451" i="1"/>
  <c r="H1316" i="1"/>
  <c r="G1316" i="1"/>
  <c r="E6" i="4"/>
  <c r="N3" i="9" l="1"/>
  <c r="G466" i="1"/>
  <c r="H466" i="1"/>
  <c r="E317" i="9"/>
  <c r="B318" i="9"/>
  <c r="H248" i="1"/>
  <c r="G248" i="1"/>
  <c r="E21" i="9"/>
  <c r="F68" i="5"/>
  <c r="H21" i="3"/>
  <c r="C1046" i="1"/>
  <c r="H102" i="1"/>
  <c r="G102" i="1"/>
  <c r="E407" i="4"/>
  <c r="D402" i="1" s="1"/>
  <c r="D293" i="1"/>
  <c r="H587" i="1"/>
  <c r="G587" i="1"/>
  <c r="H1047" i="1"/>
  <c r="G1047" i="1"/>
  <c r="G1329" i="1"/>
  <c r="H1329" i="1"/>
  <c r="H453" i="1"/>
  <c r="G453" i="1"/>
  <c r="D985" i="1"/>
  <c r="E6" i="5"/>
  <c r="I20" i="3"/>
  <c r="H523" i="1"/>
  <c r="G523" i="1"/>
  <c r="H1056" i="1"/>
  <c r="G619" i="1"/>
  <c r="H619" i="1"/>
  <c r="E413" i="4"/>
  <c r="E291" i="4"/>
  <c r="D287" i="1" s="1"/>
  <c r="D285" i="1"/>
  <c r="F298" i="4"/>
  <c r="C293" i="1"/>
  <c r="D407" i="4"/>
  <c r="D408" i="4"/>
  <c r="F350" i="4"/>
  <c r="C345" i="1"/>
  <c r="G120" i="1"/>
  <c r="H120" i="1"/>
  <c r="H3" i="1"/>
  <c r="G3" i="1"/>
  <c r="G509" i="1"/>
  <c r="H509" i="1"/>
  <c r="H1222" i="1"/>
  <c r="G1222" i="1"/>
  <c r="G1437" i="1"/>
  <c r="H1437" i="1"/>
  <c r="D412" i="4"/>
  <c r="F6" i="4"/>
  <c r="H16" i="3"/>
  <c r="C2" i="1"/>
  <c r="I23" i="3"/>
  <c r="D1214" i="1"/>
  <c r="H346" i="1"/>
  <c r="G346" i="1"/>
  <c r="E408" i="4"/>
  <c r="D403" i="1" s="1"/>
  <c r="D345" i="1"/>
  <c r="E635" i="4"/>
  <c r="D629" i="1" s="1"/>
  <c r="D414" i="1"/>
  <c r="G1517" i="1"/>
  <c r="H1517" i="1"/>
  <c r="H294" i="1"/>
  <c r="G294" i="1"/>
  <c r="G192" i="1"/>
  <c r="H192" i="1"/>
  <c r="D1435" i="1"/>
  <c r="H9" i="3" s="1"/>
  <c r="I28" i="3"/>
  <c r="E636" i="4"/>
  <c r="D630" i="1" s="1"/>
  <c r="D522" i="1"/>
  <c r="G1469" i="1"/>
  <c r="H1469" i="1"/>
  <c r="H478" i="1"/>
  <c r="G478" i="1"/>
  <c r="H159" i="1"/>
  <c r="G159" i="1"/>
  <c r="G1112" i="1"/>
  <c r="H1112" i="1"/>
  <c r="G358" i="1"/>
  <c r="H358" i="1"/>
  <c r="G1518" i="1"/>
  <c r="H1518" i="1"/>
  <c r="G211" i="1"/>
  <c r="H211" i="1"/>
  <c r="H414" i="1"/>
  <c r="G414" i="1"/>
  <c r="D1153" i="1"/>
  <c r="E175" i="5"/>
  <c r="D1152" i="1" s="1"/>
  <c r="I22" i="3"/>
  <c r="H19" i="9"/>
  <c r="E19" i="9" s="1"/>
  <c r="B19" i="9" s="1"/>
  <c r="G574" i="1"/>
  <c r="H574" i="1"/>
  <c r="G638" i="1"/>
  <c r="H638" i="1"/>
  <c r="H17" i="3"/>
  <c r="F151" i="4"/>
  <c r="C147" i="1"/>
  <c r="D289" i="4"/>
  <c r="D290" i="4" s="1"/>
  <c r="E290" i="4"/>
  <c r="D286" i="1" s="1"/>
  <c r="E412" i="4"/>
  <c r="I16" i="3"/>
  <c r="D2" i="1"/>
  <c r="H990" i="1"/>
  <c r="G990" i="1"/>
  <c r="D6" i="5"/>
  <c r="H20" i="3"/>
  <c r="C985" i="1"/>
  <c r="F7" i="5"/>
  <c r="G316" i="9"/>
  <c r="E316" i="9" s="1"/>
  <c r="H29" i="3"/>
  <c r="C1436" i="1"/>
  <c r="H1215" i="1"/>
  <c r="G1215" i="1"/>
  <c r="H46" i="1"/>
  <c r="G46" i="1"/>
  <c r="H1299" i="1"/>
  <c r="G1299" i="1"/>
  <c r="F420" i="4"/>
  <c r="F176" i="5"/>
  <c r="C1153" i="1"/>
  <c r="H22" i="3"/>
  <c r="D175" i="5"/>
  <c r="B313" i="9"/>
  <c r="E312" i="9"/>
  <c r="I11" i="3" s="1"/>
  <c r="H1167" i="1"/>
  <c r="G1167" i="1"/>
  <c r="H23" i="3"/>
  <c r="F237" i="5"/>
  <c r="C1214" i="1"/>
  <c r="B213" i="9"/>
  <c r="D1046" i="1"/>
  <c r="I21" i="3"/>
  <c r="H1065" i="1"/>
  <c r="G1065" i="1"/>
  <c r="F528" i="4"/>
  <c r="D636" i="4"/>
  <c r="C522" i="1"/>
  <c r="F141" i="6"/>
  <c r="C1435" i="1"/>
  <c r="H28" i="3"/>
  <c r="H148" i="1"/>
  <c r="G148" i="1"/>
  <c r="D635" i="4"/>
  <c r="K3" i="9" l="1"/>
  <c r="I9" i="3"/>
  <c r="F290" i="4"/>
  <c r="C286" i="1"/>
  <c r="B21" i="9"/>
  <c r="H1436" i="1"/>
  <c r="G1436" i="1"/>
  <c r="B316" i="9"/>
  <c r="E315" i="9"/>
  <c r="I10" i="3" s="1"/>
  <c r="H345" i="1"/>
  <c r="G345" i="1"/>
  <c r="H522" i="1"/>
  <c r="G522" i="1"/>
  <c r="F636" i="4"/>
  <c r="C630" i="1"/>
  <c r="F635" i="4"/>
  <c r="C629" i="1"/>
  <c r="G1153" i="1"/>
  <c r="H1153" i="1"/>
  <c r="H147" i="1"/>
  <c r="G147" i="1"/>
  <c r="D414" i="4"/>
  <c r="D639" i="4"/>
  <c r="C407" i="1"/>
  <c r="F412" i="4"/>
  <c r="E640" i="4"/>
  <c r="D408" i="1"/>
  <c r="E415" i="4"/>
  <c r="D410" i="1" s="1"/>
  <c r="D291" i="4"/>
  <c r="F289" i="4"/>
  <c r="D413" i="4"/>
  <c r="C285" i="1"/>
  <c r="H985" i="1"/>
  <c r="G985" i="1"/>
  <c r="H1214" i="1"/>
  <c r="G1214" i="1"/>
  <c r="F408" i="4"/>
  <c r="C403" i="1"/>
  <c r="G1046" i="1"/>
  <c r="H1046" i="1"/>
  <c r="E639" i="4"/>
  <c r="D407" i="1"/>
  <c r="E414" i="4"/>
  <c r="D409" i="1" s="1"/>
  <c r="F175" i="5"/>
  <c r="C1152" i="1"/>
  <c r="H1435" i="1"/>
  <c r="G1435" i="1"/>
  <c r="G285" i="9"/>
  <c r="E285" i="9" s="1"/>
  <c r="B285" i="9" s="1"/>
  <c r="G278" i="9"/>
  <c r="C984" i="1"/>
  <c r="F6" i="5"/>
  <c r="F407" i="4"/>
  <c r="C402" i="1"/>
  <c r="H278" i="9"/>
  <c r="D984" i="1"/>
  <c r="H2" i="1"/>
  <c r="G2" i="1"/>
  <c r="G293" i="1"/>
  <c r="H293" i="1"/>
  <c r="H285" i="1" l="1"/>
  <c r="G285" i="1"/>
  <c r="F639" i="4"/>
  <c r="C633" i="1"/>
  <c r="E641" i="4"/>
  <c r="D633" i="1"/>
  <c r="H402" i="1"/>
  <c r="G402" i="1"/>
  <c r="F291" i="4"/>
  <c r="C287" i="1"/>
  <c r="G629" i="1"/>
  <c r="H629" i="1"/>
  <c r="H8" i="3"/>
  <c r="G984" i="1"/>
  <c r="H984" i="1"/>
  <c r="H630" i="1"/>
  <c r="G630" i="1"/>
  <c r="G286" i="1"/>
  <c r="H286" i="1"/>
  <c r="E278" i="9"/>
  <c r="H403" i="1"/>
  <c r="G403" i="1"/>
  <c r="D634" i="1"/>
  <c r="E642" i="4"/>
  <c r="F414" i="4"/>
  <c r="C409" i="1"/>
  <c r="H1152" i="1"/>
  <c r="G1152" i="1"/>
  <c r="D640" i="4"/>
  <c r="F413" i="4"/>
  <c r="D415" i="4"/>
  <c r="C408" i="1"/>
  <c r="H407" i="1"/>
  <c r="G407" i="1"/>
  <c r="H287" i="1" l="1"/>
  <c r="G287" i="1"/>
  <c r="H408" i="1"/>
  <c r="G408" i="1"/>
  <c r="F640" i="4"/>
  <c r="C634" i="1"/>
  <c r="D642" i="4"/>
  <c r="E645" i="4"/>
  <c r="D635" i="1"/>
  <c r="M3" i="9"/>
  <c r="I8" i="3"/>
  <c r="B278" i="9"/>
  <c r="E277" i="9"/>
  <c r="C410" i="1"/>
  <c r="F415" i="4"/>
  <c r="H633" i="1"/>
  <c r="G633" i="1"/>
  <c r="H409" i="1"/>
  <c r="G409" i="1"/>
  <c r="D641" i="4"/>
  <c r="E646" i="4"/>
  <c r="D636" i="1"/>
  <c r="I18" i="3" l="1"/>
  <c r="D639" i="1"/>
  <c r="D646" i="4"/>
  <c r="F642" i="4"/>
  <c r="C636" i="1"/>
  <c r="H634" i="1"/>
  <c r="G634" i="1"/>
  <c r="D640" i="1"/>
  <c r="I19" i="3"/>
  <c r="D645" i="4"/>
  <c r="C635" i="1"/>
  <c r="F641" i="4"/>
  <c r="H410" i="1"/>
  <c r="G410" i="1"/>
  <c r="H635" i="1" l="1"/>
  <c r="G635" i="1"/>
  <c r="H7" i="3"/>
  <c r="G636" i="1"/>
  <c r="H636" i="1"/>
  <c r="F646" i="4"/>
  <c r="C640" i="1"/>
  <c r="H19" i="3"/>
  <c r="F645" i="4"/>
  <c r="H18" i="3"/>
  <c r="C639" i="1"/>
  <c r="G276" i="9"/>
  <c r="E276" i="9" s="1"/>
  <c r="B276" i="9" s="1"/>
  <c r="G639" i="1" l="1"/>
  <c r="H639" i="1"/>
  <c r="H640" i="1"/>
  <c r="G640" i="1"/>
  <c r="J3" i="9"/>
  <c r="H274" i="9" l="1"/>
  <c r="H18" i="9"/>
  <c r="L272" i="9"/>
  <c r="G18" i="9"/>
  <c r="E18" i="9" s="1"/>
  <c r="B18" i="9" s="1"/>
  <c r="G274" i="9"/>
  <c r="E274" i="9" s="1"/>
  <c r="H16" i="9"/>
  <c r="I11" i="9"/>
  <c r="G15" i="9"/>
  <c r="E15" i="9" s="1"/>
  <c r="J6" i="9"/>
  <c r="K13" i="9"/>
  <c r="I5" i="9"/>
  <c r="M272" i="9"/>
  <c r="I13" i="9"/>
  <c r="K9" i="9"/>
  <c r="J9" i="9"/>
  <c r="K12" i="9"/>
  <c r="J7" i="9"/>
  <c r="K6" i="9"/>
  <c r="J17" i="9"/>
  <c r="G17" i="9"/>
  <c r="J8" i="9"/>
  <c r="K5" i="9"/>
  <c r="I9" i="9"/>
  <c r="I7" i="9"/>
  <c r="E7" i="9" s="1"/>
  <c r="B7" i="9" s="1"/>
  <c r="J12" i="9"/>
  <c r="H17" i="9"/>
  <c r="J13" i="9"/>
  <c r="G16" i="9"/>
  <c r="J11" i="9"/>
  <c r="I17" i="9"/>
  <c r="K10" i="9"/>
  <c r="K11" i="9"/>
  <c r="K7" i="9"/>
  <c r="M15" i="9"/>
  <c r="J5" i="9"/>
  <c r="M16" i="9"/>
  <c r="L15" i="9"/>
  <c r="I8" i="9"/>
  <c r="H15" i="9"/>
  <c r="I12" i="9"/>
  <c r="E12" i="9" s="1"/>
  <c r="B12" i="9" s="1"/>
  <c r="K8" i="9"/>
  <c r="I6" i="9"/>
  <c r="J10" i="9"/>
  <c r="L16" i="9"/>
  <c r="E10" i="9" l="1"/>
  <c r="B10" i="9" s="1"/>
  <c r="E9" i="9"/>
  <c r="B9" i="9" s="1"/>
  <c r="E17" i="9"/>
  <c r="B17" i="9" s="1"/>
  <c r="F16" i="9"/>
  <c r="E6" i="9"/>
  <c r="B6" i="9" s="1"/>
  <c r="F272" i="9"/>
  <c r="E11" i="9"/>
  <c r="B11" i="9" s="1"/>
  <c r="E8" i="9"/>
  <c r="B8" i="9" s="1"/>
  <c r="E5" i="9"/>
  <c r="B274" i="9"/>
  <c r="E20" i="9"/>
  <c r="I7" i="3" s="1"/>
  <c r="E16" i="9"/>
  <c r="B16" i="9" s="1"/>
  <c r="F15" i="9"/>
  <c r="E13" i="9"/>
  <c r="B13" i="9" s="1"/>
  <c r="F14" i="9" l="1"/>
  <c r="E4" i="9"/>
  <c r="B5" i="9"/>
  <c r="B15" i="9"/>
  <c r="E14" i="9"/>
  <c r="B272" i="9"/>
  <c r="F20" i="9"/>
  <c r="F3" i="9"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<sst xmlns="http://schemas.openxmlformats.org/spreadsheetml/2006/main" count="5184" uniqueCount="3454">
  <si>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</si>
  <si>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</si>
  <si>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</si>
  <si>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</si>
  <si>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</si>
  <si>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</si>
  <si>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</si>
  <si>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</si>
  <si>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</si>
  <si>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</si>
  <si>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</si>
  <si>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</si>
  <si>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</si>
  <si>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</si>
  <si>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</si>
  <si>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</si>
  <si>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</si>
  <si>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</si>
  <si>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</si>
  <si>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</si>
  <si>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</si>
  <si>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</si>
  <si>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</si>
  <si>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</si>
  <si>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</si>
  <si>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</si>
  <si>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</si>
  <si>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</si>
  <si>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</si>
  <si>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</si>
  <si>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</si>
  <si>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LEĆEVICA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</si>
  <si>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</si>
  <si>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</si>
  <si>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</si>
  <si>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</si>
  <si>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</si>
  <si>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</si>
  <si>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</si>
  <si>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</si>
  <si>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</si>
  <si>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</si>
  <si>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</si>
  <si>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</si>
  <si>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</si>
  <si>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</si>
  <si>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</si>
  <si>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</si>
  <si>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</si>
  <si>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38366 - OPĆINA LEĆEVICA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</si>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</sst>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10" xfId="15" xr:uid="{00000000-0005-0000-0000-00000F000000}"/>
    <cellStyle name="Normalno 11" xfId="16" xr:uid="{00000000-0005-0000-0000-000010000000}"/>
    <cellStyle name="Normalno 12" xfId="17" xr:uid="{00000000-0005-0000-0000-000011000000}"/>
    <cellStyle name="Normalno 13" xfId="18" xr:uid="{00000000-0005-0000-0000-00001200000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Normalno 9" xfId="14" xr:uid="{00000000-0005-0000-0000-00000E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1604108.9900000002</v>
      </c>
      <c r="D2" s="78">
        <f>'PR-RAS'!E6</f>
        <v>852591.84000000008</v>
      </c>
      <c r="E2" s="78">
        <v>0</v>
      </c>
      <c r="F2" s="78">
        <v>0</v>
      </c>
      <c r="G2" s="79">
        <f t="shared" ref="G2:G65" si="0">(B2/1000)*(C2*1+D2*2)</f>
        <v>3309.2926700000003</v>
      </c>
      <c r="H2" s="79">
        <f t="shared" ref="H2:H65" si="1">ABS(C2-ROUND(C2,0))+ABS(D2-ROUND(D2,0))</f>
        <v>0.16999999969266355</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85413.4</v>
      </c>
      <c r="D3" s="73">
        <f>'PR-RAS'!E7</f>
        <v>155303.91</v>
      </c>
      <c r="E3" s="73">
        <v>0</v>
      </c>
      <c r="F3" s="73">
        <v>0</v>
      </c>
      <c r="G3" s="74">
        <f t="shared" si="0"/>
        <v>792.04243999999994</v>
      </c>
      <c r="H3" s="74">
        <f t="shared" si="1"/>
        <v>0.48999999999068677</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77366.559999999998</v>
      </c>
      <c r="D4" s="73">
        <f>'PR-RAS'!E8</f>
        <v>137639.66</v>
      </c>
      <c r="E4" s="73">
        <v>0</v>
      </c>
      <c r="F4" s="73">
        <v>0</v>
      </c>
      <c r="G4" s="74">
        <f t="shared" si="0"/>
        <v>1057.9376400000001</v>
      </c>
      <c r="H4" s="74">
        <f t="shared" si="1"/>
        <v>0.77999999999883585</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94754.28</v>
      </c>
      <c r="D5" s="73">
        <f>'PR-RAS'!E9</f>
        <v>137639.66</v>
      </c>
      <c r="E5" s="73">
        <v>0</v>
      </c>
      <c r="F5" s="73">
        <v>0</v>
      </c>
      <c r="G5" s="74">
        <f t="shared" si="0"/>
        <v>1480.1343999999999</v>
      </c>
      <c r="H5" s="74">
        <f t="shared" si="1"/>
        <v>0.61999999999534339</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17387.72</v>
      </c>
      <c r="D11" s="73">
        <f>'PR-RAS'!E15</f>
        <v>0</v>
      </c>
      <c r="E11" s="73">
        <v>0</v>
      </c>
      <c r="F11" s="73">
        <v>0</v>
      </c>
      <c r="G11" s="74">
        <f t="shared" si="0"/>
        <v>173.87720000000002</v>
      </c>
      <c r="H11" s="74">
        <f t="shared" si="1"/>
        <v>0.27999999999883585</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7633.5899999999992</v>
      </c>
      <c r="D19" s="73">
        <f>'PR-RAS'!E23</f>
        <v>17208.780000000002</v>
      </c>
      <c r="E19" s="73">
        <v>0</v>
      </c>
      <c r="F19" s="73">
        <v>0</v>
      </c>
      <c r="G19" s="74">
        <f t="shared" si="0"/>
        <v>756.92070000000001</v>
      </c>
      <c r="H19" s="74">
        <f t="shared" si="1"/>
        <v>0.62999999999829015</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105.48</v>
      </c>
      <c r="D20" s="73">
        <f>'PR-RAS'!E24</f>
        <v>82.4</v>
      </c>
      <c r="E20" s="73">
        <v>0</v>
      </c>
      <c r="F20" s="73">
        <v>0</v>
      </c>
      <c r="G20" s="74">
        <f t="shared" si="0"/>
        <v>5.1353200000000001</v>
      </c>
      <c r="H20" s="74">
        <f t="shared" si="1"/>
        <v>0.88000000000000966</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7528.11</v>
      </c>
      <c r="D23" s="73">
        <f>'PR-RAS'!E27</f>
        <v>17126.38</v>
      </c>
      <c r="E23" s="73">
        <v>0</v>
      </c>
      <c r="F23" s="73">
        <v>0</v>
      </c>
      <c r="G23" s="74">
        <f t="shared" si="0"/>
        <v>919.17913999999996</v>
      </c>
      <c r="H23" s="74">
        <f t="shared" si="1"/>
        <v>0.49000000000069122</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413.25</v>
      </c>
      <c r="D25" s="73">
        <f>'PR-RAS'!E29</f>
        <v>455.47</v>
      </c>
      <c r="E25" s="73">
        <v>0</v>
      </c>
      <c r="F25" s="73">
        <v>0</v>
      </c>
      <c r="G25" s="74">
        <f t="shared" si="0"/>
        <v>31.780560000000001</v>
      </c>
      <c r="H25" s="74">
        <f t="shared" si="1"/>
        <v>0.72000000000002728</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413.25</v>
      </c>
      <c r="D27" s="73">
        <f>'PR-RAS'!E31</f>
        <v>455.47</v>
      </c>
      <c r="E27" s="73">
        <v>0</v>
      </c>
      <c r="F27" s="73">
        <v>0</v>
      </c>
      <c r="G27" s="74">
        <f t="shared" si="0"/>
        <v>34.428939999999997</v>
      </c>
      <c r="H27" s="74">
        <f t="shared" si="1"/>
        <v>0.72000000000002728</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764759.9800000001</v>
      </c>
      <c r="D46" s="73">
        <f>'PR-RAS'!E50</f>
        <v>597673.54</v>
      </c>
      <c r="E46" s="73">
        <v>0</v>
      </c>
      <c r="F46" s="73">
        <v>0</v>
      </c>
      <c r="G46" s="74">
        <f t="shared" si="0"/>
        <v>88204.8177</v>
      </c>
      <c r="H46" s="74">
        <f t="shared" si="1"/>
        <v>0.47999999986495823</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257516.28</v>
      </c>
      <c r="D55" s="73">
        <f>'PR-RAS'!E59</f>
        <v>383660.15</v>
      </c>
      <c r="E55" s="73">
        <v>0</v>
      </c>
      <c r="F55" s="73">
        <v>0</v>
      </c>
      <c r="G55" s="74">
        <f t="shared" si="0"/>
        <v>55341.175320000002</v>
      </c>
      <c r="H55" s="74">
        <f t="shared" si="1"/>
        <v>0.43000000002211891</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120766</v>
      </c>
      <c r="D56" s="73">
        <f>'PR-RAS'!E60</f>
        <v>189405.75</v>
      </c>
      <c r="E56" s="73">
        <v>0</v>
      </c>
      <c r="F56" s="73">
        <v>0</v>
      </c>
      <c r="G56" s="74">
        <f t="shared" si="0"/>
        <v>27476.762500000001</v>
      </c>
      <c r="H56" s="74">
        <f t="shared" si="1"/>
        <v>0.25</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136750.28</v>
      </c>
      <c r="D57" s="73">
        <f>'PR-RAS'!E61</f>
        <v>194254.4</v>
      </c>
      <c r="E57" s="73">
        <v>0</v>
      </c>
      <c r="F57" s="73">
        <v>0</v>
      </c>
      <c r="G57" s="74">
        <f t="shared" si="0"/>
        <v>29414.508479999997</v>
      </c>
      <c r="H57" s="74">
        <f t="shared" si="1"/>
        <v>0.67999999999301508</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5035.8100000000004</v>
      </c>
      <c r="D58" s="73">
        <f>'PR-RAS'!E62</f>
        <v>5976.09</v>
      </c>
      <c r="E58" s="73">
        <v>0</v>
      </c>
      <c r="F58" s="73">
        <v>0</v>
      </c>
      <c r="G58" s="74">
        <f t="shared" si="0"/>
        <v>968.31543000000011</v>
      </c>
      <c r="H58" s="74">
        <f t="shared" si="1"/>
        <v>0.27999999999974534</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5035.8100000000004</v>
      </c>
      <c r="D59" s="73">
        <f>'PR-RAS'!E63</f>
        <v>5976.09</v>
      </c>
      <c r="E59" s="73">
        <v>0</v>
      </c>
      <c r="F59" s="73">
        <v>0</v>
      </c>
      <c r="G59" s="74">
        <f t="shared" si="0"/>
        <v>985.30342000000019</v>
      </c>
      <c r="H59" s="74">
        <f t="shared" si="1"/>
        <v>0.27999999999974534</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496024.84</v>
      </c>
      <c r="D70" s="73">
        <f>'PR-RAS'!E74</f>
        <v>208037.3</v>
      </c>
      <c r="E70" s="73">
        <v>0</v>
      </c>
      <c r="F70" s="73">
        <v>0</v>
      </c>
      <c r="G70" s="74">
        <f t="shared" si="2"/>
        <v>62934.861360000003</v>
      </c>
      <c r="H70" s="74">
        <f t="shared" si="3"/>
        <v>0.4599999999627471</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496024.84</v>
      </c>
      <c r="D72" s="73">
        <f>'PR-RAS'!E76</f>
        <v>208037.3</v>
      </c>
      <c r="E72" s="73">
        <v>0</v>
      </c>
      <c r="F72" s="73">
        <v>0</v>
      </c>
      <c r="G72" s="74">
        <f t="shared" si="2"/>
        <v>64759.060239999992</v>
      </c>
      <c r="H72" s="74">
        <f t="shared" si="3"/>
        <v>0.4599999999627471</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6183.05</v>
      </c>
      <c r="D73" s="73">
        <f>'PR-RAS'!E77</f>
        <v>0</v>
      </c>
      <c r="E73" s="73">
        <v>0</v>
      </c>
      <c r="F73" s="73">
        <v>0</v>
      </c>
      <c r="G73" s="74">
        <f t="shared" si="2"/>
        <v>445.17959999999999</v>
      </c>
      <c r="H73" s="74">
        <f t="shared" si="3"/>
        <v>5.0000000000181899E-2</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6183.05</v>
      </c>
      <c r="D77" s="73">
        <f>'PR-RAS'!E81</f>
        <v>0</v>
      </c>
      <c r="E77" s="73">
        <v>0</v>
      </c>
      <c r="F77" s="73">
        <v>0</v>
      </c>
      <c r="G77" s="74">
        <f t="shared" si="2"/>
        <v>469.91180000000003</v>
      </c>
      <c r="H77" s="74">
        <f t="shared" si="3"/>
        <v>5.0000000000181899E-2</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52807.64</v>
      </c>
      <c r="D78" s="73">
        <f>'PR-RAS'!E82</f>
        <v>55560.85</v>
      </c>
      <c r="E78" s="73">
        <v>0</v>
      </c>
      <c r="F78" s="73">
        <v>0</v>
      </c>
      <c r="G78" s="74">
        <f t="shared" si="2"/>
        <v>12622.55918</v>
      </c>
      <c r="H78" s="74">
        <f t="shared" si="3"/>
        <v>0.51000000000203727</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7.92</v>
      </c>
      <c r="D79" s="73">
        <f>'PR-RAS'!E83</f>
        <v>31.93</v>
      </c>
      <c r="E79" s="73">
        <v>0</v>
      </c>
      <c r="F79" s="73">
        <v>0</v>
      </c>
      <c r="G79" s="74">
        <f t="shared" si="2"/>
        <v>5.59884</v>
      </c>
      <c r="H79" s="74">
        <f t="shared" si="3"/>
        <v>0.15000000000000036</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7.92</v>
      </c>
      <c r="D81" s="73">
        <f>'PR-RAS'!E85</f>
        <v>31.93</v>
      </c>
      <c r="E81" s="73">
        <v>0</v>
      </c>
      <c r="F81" s="73">
        <v>0</v>
      </c>
      <c r="G81" s="74">
        <f t="shared" si="2"/>
        <v>5.7423999999999999</v>
      </c>
      <c r="H81" s="74">
        <f t="shared" si="3"/>
        <v>0.15000000000000036</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52799.72</v>
      </c>
      <c r="D87" s="73">
        <f>'PR-RAS'!E91</f>
        <v>55528.92</v>
      </c>
      <c r="E87" s="73">
        <v>0</v>
      </c>
      <c r="F87" s="73">
        <v>0</v>
      </c>
      <c r="G87" s="74">
        <f t="shared" si="2"/>
        <v>14091.750159999998</v>
      </c>
      <c r="H87" s="74">
        <f t="shared" si="3"/>
        <v>0.36000000000058208</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3100.86</v>
      </c>
      <c r="D89" s="73">
        <f>'PR-RAS'!E93</f>
        <v>5671.1</v>
      </c>
      <c r="E89" s="73">
        <v>0</v>
      </c>
      <c r="F89" s="73">
        <v>0</v>
      </c>
      <c r="G89" s="74">
        <f t="shared" si="2"/>
        <v>1270.98928</v>
      </c>
      <c r="H89" s="74">
        <f t="shared" si="3"/>
        <v>0.24000000000023647</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49678.96</v>
      </c>
      <c r="D90" s="73">
        <f>'PR-RAS'!E94</f>
        <v>49678.96</v>
      </c>
      <c r="E90" s="73">
        <v>0</v>
      </c>
      <c r="F90" s="73">
        <v>0</v>
      </c>
      <c r="G90" s="74">
        <f t="shared" si="2"/>
        <v>13264.28232</v>
      </c>
      <c r="H90" s="74">
        <f t="shared" si="3"/>
        <v>8.000000000174623E-2</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19.899999999999999</v>
      </c>
      <c r="D93" s="73">
        <f>'PR-RAS'!E97</f>
        <v>178.86</v>
      </c>
      <c r="E93" s="73">
        <v>0</v>
      </c>
      <c r="F93" s="73">
        <v>0</v>
      </c>
      <c r="G93" s="74">
        <f t="shared" si="2"/>
        <v>34.741039999999998</v>
      </c>
      <c r="H93" s="74">
        <f t="shared" si="3"/>
        <v>0.23999999999998778</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695733.97</v>
      </c>
      <c r="D102" s="73">
        <f>'PR-RAS'!E106</f>
        <v>43552.380000000005</v>
      </c>
      <c r="E102" s="73">
        <v>0</v>
      </c>
      <c r="F102" s="73">
        <v>0</v>
      </c>
      <c r="G102" s="74">
        <f t="shared" si="2"/>
        <v>79066.71173000001</v>
      </c>
      <c r="H102" s="74">
        <f t="shared" si="3"/>
        <v>0.41000000003259629</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1152.54</v>
      </c>
      <c r="D103" s="73">
        <f>'PR-RAS'!E107</f>
        <v>919.09</v>
      </c>
      <c r="E103" s="73">
        <v>0</v>
      </c>
      <c r="F103" s="73">
        <v>0</v>
      </c>
      <c r="G103" s="74">
        <f t="shared" si="2"/>
        <v>305.05344000000002</v>
      </c>
      <c r="H103" s="74">
        <f t="shared" si="3"/>
        <v>0.55000000000006821</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1140.32</v>
      </c>
      <c r="D105" s="73">
        <f>'PR-RAS'!E109</f>
        <v>919.09</v>
      </c>
      <c r="E105" s="73">
        <v>0</v>
      </c>
      <c r="F105" s="73">
        <v>0</v>
      </c>
      <c r="G105" s="74">
        <f t="shared" si="2"/>
        <v>309.76400000000001</v>
      </c>
      <c r="H105" s="74">
        <f t="shared" si="3"/>
        <v>0.40999999999996817</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12.22</v>
      </c>
      <c r="D107" s="73">
        <f>'PR-RAS'!E111</f>
        <v>0</v>
      </c>
      <c r="E107" s="73">
        <v>0</v>
      </c>
      <c r="F107" s="73">
        <v>0</v>
      </c>
      <c r="G107" s="74">
        <f t="shared" si="2"/>
        <v>1.29532</v>
      </c>
      <c r="H107" s="74">
        <f t="shared" si="3"/>
        <v>0.22000000000000064</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21676.94</v>
      </c>
      <c r="D108" s="73">
        <f>'PR-RAS'!E112</f>
        <v>7713.28</v>
      </c>
      <c r="E108" s="73">
        <v>0</v>
      </c>
      <c r="F108" s="73">
        <v>0</v>
      </c>
      <c r="G108" s="74">
        <f t="shared" si="2"/>
        <v>3970.0744999999997</v>
      </c>
      <c r="H108" s="74">
        <f t="shared" si="3"/>
        <v>0.34000000000105501</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58.62</v>
      </c>
      <c r="D110" s="73">
        <f>'PR-RAS'!E114</f>
        <v>57.3</v>
      </c>
      <c r="E110" s="73">
        <v>0</v>
      </c>
      <c r="F110" s="73">
        <v>0</v>
      </c>
      <c r="G110" s="74">
        <f t="shared" si="2"/>
        <v>18.880980000000001</v>
      </c>
      <c r="H110" s="74">
        <f t="shared" si="3"/>
        <v>0.67999999999999972</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21618.32</v>
      </c>
      <c r="D113" s="73">
        <f>'PR-RAS'!E117</f>
        <v>7655.98</v>
      </c>
      <c r="E113" s="73">
        <v>0</v>
      </c>
      <c r="F113" s="73">
        <v>0</v>
      </c>
      <c r="G113" s="74">
        <f t="shared" si="2"/>
        <v>4136.1913599999998</v>
      </c>
      <c r="H113" s="74">
        <f t="shared" si="3"/>
        <v>0.34000000000014552</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672904.49</v>
      </c>
      <c r="D116" s="73">
        <f>'PR-RAS'!E120</f>
        <v>34920.01</v>
      </c>
      <c r="E116" s="73">
        <v>0</v>
      </c>
      <c r="F116" s="73">
        <v>0</v>
      </c>
      <c r="G116" s="74">
        <f t="shared" si="2"/>
        <v>85415.618650000004</v>
      </c>
      <c r="H116" s="74">
        <f t="shared" si="3"/>
        <v>0.49999999999272404</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645605.29</v>
      </c>
      <c r="D117" s="73">
        <f>'PR-RAS'!E121</f>
        <v>1905.97</v>
      </c>
      <c r="E117" s="73">
        <v>0</v>
      </c>
      <c r="F117" s="73">
        <v>0</v>
      </c>
      <c r="G117" s="74">
        <f t="shared" si="2"/>
        <v>75332.398679999998</v>
      </c>
      <c r="H117" s="74">
        <f t="shared" si="3"/>
        <v>0.32000000003722562</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27299.200000000001</v>
      </c>
      <c r="D118" s="73">
        <f>'PR-RAS'!E122</f>
        <v>33014.04</v>
      </c>
      <c r="E118" s="73">
        <v>0</v>
      </c>
      <c r="F118" s="73">
        <v>0</v>
      </c>
      <c r="G118" s="74">
        <f t="shared" si="2"/>
        <v>10919.29176</v>
      </c>
      <c r="H118" s="74">
        <f t="shared" si="3"/>
        <v>0.24000000000160071</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0</v>
      </c>
      <c r="E120" s="73">
        <v>0</v>
      </c>
      <c r="F120" s="73">
        <v>0</v>
      </c>
      <c r="G120" s="74">
        <f t="shared" si="2"/>
        <v>0</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0</v>
      </c>
      <c r="D129" s="73">
        <f>'PR-RAS'!E133</f>
        <v>0</v>
      </c>
      <c r="E129" s="73">
        <v>0</v>
      </c>
      <c r="F129" s="73">
        <v>0</v>
      </c>
      <c r="G129" s="74">
        <f t="shared" si="2"/>
        <v>0</v>
      </c>
      <c r="H129" s="74">
        <f t="shared" si="3"/>
        <v>0</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0</v>
      </c>
      <c r="D130" s="73">
        <f>'PR-RAS'!E134</f>
        <v>0</v>
      </c>
      <c r="E130" s="73">
        <v>0</v>
      </c>
      <c r="F130" s="73">
        <v>0</v>
      </c>
      <c r="G130" s="74">
        <f t="shared" ref="G130:G193" si="4">(B130/1000)*(C130*1+D130*2)</f>
        <v>0</v>
      </c>
      <c r="H130" s="74">
        <f t="shared" ref="H130:H193" si="5">ABS(C130-ROUND(C130,0))+ABS(D130-ROUND(D130,0))</f>
        <v>0</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0</v>
      </c>
      <c r="D131" s="73">
        <f>'PR-RAS'!E135</f>
        <v>0</v>
      </c>
      <c r="E131" s="73">
        <v>0</v>
      </c>
      <c r="F131" s="73">
        <v>0</v>
      </c>
      <c r="G131" s="74">
        <f t="shared" si="4"/>
        <v>0</v>
      </c>
      <c r="H131" s="74">
        <f t="shared" si="5"/>
        <v>0</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5394</v>
      </c>
      <c r="D135" s="73">
        <f>'PR-RAS'!E139</f>
        <v>501.16</v>
      </c>
      <c r="E135" s="73">
        <v>0</v>
      </c>
      <c r="F135" s="73">
        <v>0</v>
      </c>
      <c r="G135" s="74">
        <f t="shared" si="4"/>
        <v>857.10688000000005</v>
      </c>
      <c r="H135" s="74">
        <f t="shared" si="5"/>
        <v>0.16000000000002501</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5394</v>
      </c>
      <c r="D146" s="73">
        <f>'PR-RAS'!E150</f>
        <v>501.16</v>
      </c>
      <c r="E146" s="73">
        <v>0</v>
      </c>
      <c r="F146" s="73">
        <v>0</v>
      </c>
      <c r="G146" s="74">
        <f t="shared" si="4"/>
        <v>927.46639999999991</v>
      </c>
      <c r="H146" s="74">
        <f t="shared" si="5"/>
        <v>0.16000000000002501</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567333.51</v>
      </c>
      <c r="D147" s="73">
        <f>'PR-RAS'!E151</f>
        <v>681777.69</v>
      </c>
      <c r="E147" s="73">
        <v>0</v>
      </c>
      <c r="F147" s="73">
        <v>0</v>
      </c>
      <c r="G147" s="74">
        <f t="shared" si="4"/>
        <v>281909.77793999994</v>
      </c>
      <c r="H147" s="74">
        <f t="shared" si="5"/>
        <v>0.80000000004656613</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242663.47</v>
      </c>
      <c r="D148" s="73">
        <f>'PR-RAS'!E152</f>
        <v>229305.61</v>
      </c>
      <c r="E148" s="73">
        <v>0</v>
      </c>
      <c r="F148" s="73">
        <v>0</v>
      </c>
      <c r="G148" s="74">
        <f t="shared" si="4"/>
        <v>103087.37942999999</v>
      </c>
      <c r="H148" s="74">
        <f t="shared" si="5"/>
        <v>0.86000000001513399</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206412.02</v>
      </c>
      <c r="D149" s="73">
        <f>'PR-RAS'!E153</f>
        <v>188289.43</v>
      </c>
      <c r="E149" s="73">
        <v>0</v>
      </c>
      <c r="F149" s="73">
        <v>0</v>
      </c>
      <c r="G149" s="74">
        <f t="shared" si="4"/>
        <v>86282.650240000003</v>
      </c>
      <c r="H149" s="74">
        <f t="shared" si="5"/>
        <v>0.4499999999825377</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206412.02</v>
      </c>
      <c r="D150" s="73">
        <f>'PR-RAS'!E154</f>
        <v>188289.43</v>
      </c>
      <c r="E150" s="73">
        <v>0</v>
      </c>
      <c r="F150" s="73">
        <v>0</v>
      </c>
      <c r="G150" s="74">
        <f t="shared" si="4"/>
        <v>86865.64112</v>
      </c>
      <c r="H150" s="74">
        <f t="shared" si="5"/>
        <v>0.4499999999825377</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2193.35</v>
      </c>
      <c r="D154" s="73">
        <f>'PR-RAS'!E158</f>
        <v>9948.3799999999992</v>
      </c>
      <c r="E154" s="73">
        <v>0</v>
      </c>
      <c r="F154" s="73">
        <v>0</v>
      </c>
      <c r="G154" s="74">
        <f t="shared" si="4"/>
        <v>3379.7868299999996</v>
      </c>
      <c r="H154" s="74">
        <f t="shared" si="5"/>
        <v>0.7299999999991087</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34058.1</v>
      </c>
      <c r="D155" s="73">
        <f>'PR-RAS'!E159</f>
        <v>31067.8</v>
      </c>
      <c r="E155" s="73">
        <v>0</v>
      </c>
      <c r="F155" s="73">
        <v>0</v>
      </c>
      <c r="G155" s="74">
        <f t="shared" si="4"/>
        <v>14813.8298</v>
      </c>
      <c r="H155" s="74">
        <f t="shared" si="5"/>
        <v>0.2999999999992724</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34058.1</v>
      </c>
      <c r="D157" s="73">
        <f>'PR-RAS'!E161</f>
        <v>31067.8</v>
      </c>
      <c r="E157" s="73">
        <v>0</v>
      </c>
      <c r="F157" s="73">
        <v>0</v>
      </c>
      <c r="G157" s="74">
        <f t="shared" si="4"/>
        <v>15006.217199999999</v>
      </c>
      <c r="H157" s="74">
        <f t="shared" si="5"/>
        <v>0.2999999999992724</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178000.08000000002</v>
      </c>
      <c r="D159" s="73">
        <f>'PR-RAS'!E163</f>
        <v>175451.02000000002</v>
      </c>
      <c r="E159" s="73">
        <v>0</v>
      </c>
      <c r="F159" s="73">
        <v>0</v>
      </c>
      <c r="G159" s="74">
        <f t="shared" si="4"/>
        <v>83566.534960000019</v>
      </c>
      <c r="H159" s="74">
        <f t="shared" si="5"/>
        <v>0.1000000000349246</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13465.58</v>
      </c>
      <c r="D160" s="73">
        <f>'PR-RAS'!E164</f>
        <v>17770.080000000002</v>
      </c>
      <c r="E160" s="73">
        <v>0</v>
      </c>
      <c r="F160" s="73">
        <v>0</v>
      </c>
      <c r="G160" s="74">
        <f t="shared" si="4"/>
        <v>7791.9126600000009</v>
      </c>
      <c r="H160" s="74">
        <f t="shared" si="5"/>
        <v>0.50000000000181899</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1367.15</v>
      </c>
      <c r="D161" s="73">
        <f>'PR-RAS'!E165</f>
        <v>3198.75</v>
      </c>
      <c r="E161" s="73">
        <v>0</v>
      </c>
      <c r="F161" s="73">
        <v>0</v>
      </c>
      <c r="G161" s="74">
        <f t="shared" si="4"/>
        <v>1242.3440000000001</v>
      </c>
      <c r="H161" s="74">
        <f t="shared" si="5"/>
        <v>0.40000000000009095</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9142.16</v>
      </c>
      <c r="D162" s="73">
        <f>'PR-RAS'!E166</f>
        <v>6707.33</v>
      </c>
      <c r="E162" s="73">
        <v>0</v>
      </c>
      <c r="F162" s="73">
        <v>0</v>
      </c>
      <c r="G162" s="74">
        <f t="shared" si="4"/>
        <v>3631.6480200000001</v>
      </c>
      <c r="H162" s="74">
        <f t="shared" si="5"/>
        <v>0.48999999999978172</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900.27</v>
      </c>
      <c r="D163" s="73">
        <f>'PR-RAS'!E167</f>
        <v>533</v>
      </c>
      <c r="E163" s="73">
        <v>0</v>
      </c>
      <c r="F163" s="73">
        <v>0</v>
      </c>
      <c r="G163" s="74">
        <f t="shared" si="4"/>
        <v>318.53574000000003</v>
      </c>
      <c r="H163" s="74">
        <f t="shared" si="5"/>
        <v>0.26999999999998181</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2056</v>
      </c>
      <c r="D164" s="73">
        <f>'PR-RAS'!E168</f>
        <v>7331</v>
      </c>
      <c r="E164" s="73">
        <v>0</v>
      </c>
      <c r="F164" s="73">
        <v>0</v>
      </c>
      <c r="G164" s="74">
        <f t="shared" si="4"/>
        <v>2725.0340000000001</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24637.77</v>
      </c>
      <c r="D165" s="73">
        <f>'PR-RAS'!E169</f>
        <v>29246.13</v>
      </c>
      <c r="E165" s="73">
        <v>0</v>
      </c>
      <c r="F165" s="73">
        <v>0</v>
      </c>
      <c r="G165" s="74">
        <f t="shared" si="4"/>
        <v>13633.324920000001</v>
      </c>
      <c r="H165" s="74">
        <f t="shared" si="5"/>
        <v>0.36000000000058208</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2769.73</v>
      </c>
      <c r="D166" s="73">
        <f>'PR-RAS'!E170</f>
        <v>2995.8</v>
      </c>
      <c r="E166" s="73">
        <v>0</v>
      </c>
      <c r="F166" s="73">
        <v>0</v>
      </c>
      <c r="G166" s="74">
        <f t="shared" si="4"/>
        <v>1445.6194500000001</v>
      </c>
      <c r="H166" s="74">
        <f t="shared" si="5"/>
        <v>0.46999999999979991</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20017.5</v>
      </c>
      <c r="D168" s="73">
        <f>'PR-RAS'!E172</f>
        <v>21492.97</v>
      </c>
      <c r="E168" s="73">
        <v>0</v>
      </c>
      <c r="F168" s="73">
        <v>0</v>
      </c>
      <c r="G168" s="74">
        <f t="shared" si="4"/>
        <v>10521.574480000001</v>
      </c>
      <c r="H168" s="74">
        <f t="shared" si="5"/>
        <v>0.52999999999883585</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945.39</v>
      </c>
      <c r="D169" s="73">
        <f>'PR-RAS'!E173</f>
        <v>2288.67</v>
      </c>
      <c r="E169" s="73">
        <v>0</v>
      </c>
      <c r="F169" s="73">
        <v>0</v>
      </c>
      <c r="G169" s="74">
        <f t="shared" si="4"/>
        <v>927.81864000000019</v>
      </c>
      <c r="H169" s="74">
        <f t="shared" si="5"/>
        <v>0.7199999999999136</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905.15</v>
      </c>
      <c r="D170" s="73">
        <f>'PR-RAS'!E174</f>
        <v>2468.69</v>
      </c>
      <c r="E170" s="73">
        <v>0</v>
      </c>
      <c r="F170" s="73">
        <v>0</v>
      </c>
      <c r="G170" s="74">
        <f t="shared" si="4"/>
        <v>987.38756999999998</v>
      </c>
      <c r="H170" s="74">
        <f t="shared" si="5"/>
        <v>0.45999999999992269</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118858.00000000001</v>
      </c>
      <c r="D173" s="73">
        <f>'PR-RAS'!E177</f>
        <v>94026.32</v>
      </c>
      <c r="E173" s="73">
        <v>0</v>
      </c>
      <c r="F173" s="73">
        <v>0</v>
      </c>
      <c r="G173" s="74">
        <f t="shared" si="4"/>
        <v>52788.630079999995</v>
      </c>
      <c r="H173" s="74">
        <f t="shared" si="5"/>
        <v>0.32000000002153683</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3967.78</v>
      </c>
      <c r="D174" s="73">
        <f>'PR-RAS'!E178</f>
        <v>4101.6400000000003</v>
      </c>
      <c r="E174" s="73">
        <v>0</v>
      </c>
      <c r="F174" s="73">
        <v>0</v>
      </c>
      <c r="G174" s="74">
        <f t="shared" si="4"/>
        <v>2105.5933800000003</v>
      </c>
      <c r="H174" s="74">
        <f t="shared" si="5"/>
        <v>0.57999999999947249</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12349.28</v>
      </c>
      <c r="D175" s="73">
        <f>'PR-RAS'!E179</f>
        <v>47138.69</v>
      </c>
      <c r="E175" s="73">
        <v>0</v>
      </c>
      <c r="F175" s="73">
        <v>0</v>
      </c>
      <c r="G175" s="74">
        <f t="shared" si="4"/>
        <v>18553.038840000001</v>
      </c>
      <c r="H175" s="74">
        <f t="shared" si="5"/>
        <v>0.58999999999832653</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13801.36</v>
      </c>
      <c r="D176" s="73">
        <f>'PR-RAS'!E180</f>
        <v>1893.23</v>
      </c>
      <c r="E176" s="73">
        <v>0</v>
      </c>
      <c r="F176" s="73">
        <v>0</v>
      </c>
      <c r="G176" s="74">
        <f t="shared" si="4"/>
        <v>3077.8684999999996</v>
      </c>
      <c r="H176" s="74">
        <f t="shared" si="5"/>
        <v>0.59000000000060027</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3273.96</v>
      </c>
      <c r="D177" s="73">
        <f>'PR-RAS'!E181</f>
        <v>2904.6</v>
      </c>
      <c r="E177" s="73">
        <v>0</v>
      </c>
      <c r="F177" s="73">
        <v>0</v>
      </c>
      <c r="G177" s="74">
        <f t="shared" si="4"/>
        <v>1598.6361599999998</v>
      </c>
      <c r="H177" s="74">
        <f t="shared" si="5"/>
        <v>0.44000000000005457</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7748.38</v>
      </c>
      <c r="D178" s="73">
        <f>'PR-RAS'!E182</f>
        <v>0</v>
      </c>
      <c r="E178" s="73">
        <v>0</v>
      </c>
      <c r="F178" s="73">
        <v>0</v>
      </c>
      <c r="G178" s="74">
        <f t="shared" si="4"/>
        <v>1371.46326</v>
      </c>
      <c r="H178" s="74">
        <f t="shared" si="5"/>
        <v>0.38000000000010914</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0</v>
      </c>
      <c r="E179" s="73">
        <v>0</v>
      </c>
      <c r="F179" s="73">
        <v>0</v>
      </c>
      <c r="G179" s="74">
        <f t="shared" si="4"/>
        <v>0</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72509.600000000006</v>
      </c>
      <c r="D180" s="73">
        <f>'PR-RAS'!E184</f>
        <v>25944.95</v>
      </c>
      <c r="E180" s="73">
        <v>0</v>
      </c>
      <c r="F180" s="73">
        <v>0</v>
      </c>
      <c r="G180" s="74">
        <f t="shared" si="4"/>
        <v>22267.5105</v>
      </c>
      <c r="H180" s="74">
        <f t="shared" si="5"/>
        <v>0.44999999999345164</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5105.84</v>
      </c>
      <c r="D181" s="73">
        <f>'PR-RAS'!E185</f>
        <v>6815.1</v>
      </c>
      <c r="E181" s="73">
        <v>0</v>
      </c>
      <c r="F181" s="73">
        <v>0</v>
      </c>
      <c r="G181" s="74">
        <f t="shared" si="4"/>
        <v>3372.4872</v>
      </c>
      <c r="H181" s="74">
        <f t="shared" si="5"/>
        <v>0.26000000000021828</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101.8</v>
      </c>
      <c r="D182" s="73">
        <f>'PR-RAS'!E186</f>
        <v>5228.1099999999997</v>
      </c>
      <c r="E182" s="73">
        <v>0</v>
      </c>
      <c r="F182" s="73">
        <v>0</v>
      </c>
      <c r="G182" s="74">
        <f t="shared" si="4"/>
        <v>1911.0016199999998</v>
      </c>
      <c r="H182" s="74">
        <f t="shared" si="5"/>
        <v>0.30999999999967542</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21038.73</v>
      </c>
      <c r="D184" s="73">
        <f>'PR-RAS'!E188</f>
        <v>34408.49</v>
      </c>
      <c r="E184" s="73">
        <v>0</v>
      </c>
      <c r="F184" s="73">
        <v>0</v>
      </c>
      <c r="G184" s="74">
        <f t="shared" si="4"/>
        <v>16443.594929999999</v>
      </c>
      <c r="H184" s="74">
        <f t="shared" si="5"/>
        <v>0.75999999999839929</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5564.4</v>
      </c>
      <c r="D185" s="73">
        <f>'PR-RAS'!E189</f>
        <v>9975.67</v>
      </c>
      <c r="E185" s="73">
        <v>0</v>
      </c>
      <c r="F185" s="73">
        <v>0</v>
      </c>
      <c r="G185" s="74">
        <f t="shared" si="4"/>
        <v>4694.8961599999993</v>
      </c>
      <c r="H185" s="74">
        <f t="shared" si="5"/>
        <v>0.72999999999956344</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1690.99</v>
      </c>
      <c r="D186" s="73">
        <f>'PR-RAS'!E190</f>
        <v>2907.13</v>
      </c>
      <c r="E186" s="73">
        <v>0</v>
      </c>
      <c r="F186" s="73">
        <v>0</v>
      </c>
      <c r="G186" s="74">
        <f t="shared" si="4"/>
        <v>1388.4712500000001</v>
      </c>
      <c r="H186" s="74">
        <f t="shared" si="5"/>
        <v>0.14000000000010004</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7136.58</v>
      </c>
      <c r="D187" s="73">
        <f>'PR-RAS'!E191</f>
        <v>9306.17</v>
      </c>
      <c r="E187" s="73">
        <v>0</v>
      </c>
      <c r="F187" s="73">
        <v>0</v>
      </c>
      <c r="G187" s="74">
        <f t="shared" si="4"/>
        <v>4789.2991199999997</v>
      </c>
      <c r="H187" s="74">
        <f t="shared" si="5"/>
        <v>0.59000000000014552</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1157.72</v>
      </c>
      <c r="D188" s="73">
        <f>'PR-RAS'!E192</f>
        <v>265.44</v>
      </c>
      <c r="E188" s="73">
        <v>0</v>
      </c>
      <c r="F188" s="73">
        <v>0</v>
      </c>
      <c r="G188" s="74">
        <f t="shared" si="4"/>
        <v>315.76819999999998</v>
      </c>
      <c r="H188" s="74">
        <f t="shared" si="5"/>
        <v>0.71999999999997044</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1318.73</v>
      </c>
      <c r="D189" s="73">
        <f>'PR-RAS'!E193</f>
        <v>1283.08</v>
      </c>
      <c r="E189" s="73">
        <v>0</v>
      </c>
      <c r="F189" s="73">
        <v>0</v>
      </c>
      <c r="G189" s="74">
        <f t="shared" si="4"/>
        <v>730.35932000000003</v>
      </c>
      <c r="H189" s="74">
        <f t="shared" si="5"/>
        <v>0.34999999999990905</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4170.3100000000004</v>
      </c>
      <c r="D191" s="73">
        <f>'PR-RAS'!E195</f>
        <v>10671</v>
      </c>
      <c r="E191" s="73">
        <v>0</v>
      </c>
      <c r="F191" s="73">
        <v>0</v>
      </c>
      <c r="G191" s="74">
        <f t="shared" si="4"/>
        <v>4847.3389000000006</v>
      </c>
      <c r="H191" s="74">
        <f t="shared" si="5"/>
        <v>0.31000000000040018</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58494.55</v>
      </c>
      <c r="D192" s="73">
        <f>'PR-RAS'!E196</f>
        <v>12483.36</v>
      </c>
      <c r="E192" s="73">
        <v>0</v>
      </c>
      <c r="F192" s="73">
        <v>0</v>
      </c>
      <c r="G192" s="74">
        <f t="shared" si="4"/>
        <v>15941.102570000001</v>
      </c>
      <c r="H192" s="74">
        <f t="shared" si="5"/>
        <v>0.80999999999767169</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8053.85</v>
      </c>
      <c r="D198" s="73">
        <f>'PR-RAS'!E202</f>
        <v>9519.77</v>
      </c>
      <c r="E198" s="73">
        <v>0</v>
      </c>
      <c r="F198" s="73">
        <v>0</v>
      </c>
      <c r="G198" s="74">
        <f t="shared" si="6"/>
        <v>5337.3978299999999</v>
      </c>
      <c r="H198" s="74">
        <f t="shared" si="7"/>
        <v>0.37999999999919964</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2744.94</v>
      </c>
      <c r="D200" s="73">
        <f>'PR-RAS'!E204</f>
        <v>4210.8599999999997</v>
      </c>
      <c r="E200" s="73">
        <v>0</v>
      </c>
      <c r="F200" s="73">
        <v>0</v>
      </c>
      <c r="G200" s="74">
        <f t="shared" si="6"/>
        <v>2222.16534</v>
      </c>
      <c r="H200" s="74">
        <f t="shared" si="7"/>
        <v>0.20000000000027285</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5308.91</v>
      </c>
      <c r="D203" s="73">
        <f>'PR-RAS'!E207</f>
        <v>5308.91</v>
      </c>
      <c r="E203" s="73">
        <v>0</v>
      </c>
      <c r="F203" s="73">
        <v>0</v>
      </c>
      <c r="G203" s="74">
        <f t="shared" si="6"/>
        <v>3217.1994600000003</v>
      </c>
      <c r="H203" s="74">
        <f t="shared" si="7"/>
        <v>0.18000000000029104</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50440.700000000004</v>
      </c>
      <c r="D206" s="73">
        <f>'PR-RAS'!E210</f>
        <v>2963.59</v>
      </c>
      <c r="E206" s="73">
        <v>0</v>
      </c>
      <c r="F206" s="73">
        <v>0</v>
      </c>
      <c r="G206" s="74">
        <f t="shared" si="6"/>
        <v>11555.4154</v>
      </c>
      <c r="H206" s="74">
        <f t="shared" si="7"/>
        <v>0.70999999999548891</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1901.38</v>
      </c>
      <c r="D207" s="73">
        <f>'PR-RAS'!E211</f>
        <v>1397.4</v>
      </c>
      <c r="E207" s="73">
        <v>0</v>
      </c>
      <c r="F207" s="73">
        <v>0</v>
      </c>
      <c r="G207" s="74">
        <f t="shared" si="6"/>
        <v>967.41308000000004</v>
      </c>
      <c r="H207" s="74">
        <f t="shared" si="7"/>
        <v>0.78000000000020009</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2691.77</v>
      </c>
      <c r="D209" s="73">
        <f>'PR-RAS'!E213</f>
        <v>1398.08</v>
      </c>
      <c r="E209" s="73">
        <v>0</v>
      </c>
      <c r="F209" s="73">
        <v>0</v>
      </c>
      <c r="G209" s="74">
        <f t="shared" si="6"/>
        <v>1141.4894400000001</v>
      </c>
      <c r="H209" s="74">
        <f t="shared" si="7"/>
        <v>0.30999999999994543</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45847.55</v>
      </c>
      <c r="D210" s="73">
        <f>'PR-RAS'!E214</f>
        <v>168.11</v>
      </c>
      <c r="E210" s="73">
        <v>0</v>
      </c>
      <c r="F210" s="73">
        <v>0</v>
      </c>
      <c r="G210" s="74">
        <f t="shared" si="6"/>
        <v>9652.4079300000012</v>
      </c>
      <c r="H210" s="74">
        <f t="shared" si="7"/>
        <v>0.55999999999710326</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23017.02</v>
      </c>
      <c r="D211" s="73">
        <f>'PR-RAS'!E215</f>
        <v>55471.02</v>
      </c>
      <c r="E211" s="73">
        <v>0</v>
      </c>
      <c r="F211" s="73">
        <v>0</v>
      </c>
      <c r="G211" s="74">
        <f t="shared" si="6"/>
        <v>28131.402599999998</v>
      </c>
      <c r="H211" s="74">
        <f t="shared" si="7"/>
        <v>3.9999999997235136E-2</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22220.65</v>
      </c>
      <c r="D212" s="73">
        <f>'PR-RAS'!E216</f>
        <v>50447.7</v>
      </c>
      <c r="E212" s="73">
        <v>0</v>
      </c>
      <c r="F212" s="73">
        <v>0</v>
      </c>
      <c r="G212" s="74">
        <f t="shared" si="6"/>
        <v>25977.486549999998</v>
      </c>
      <c r="H212" s="74">
        <f t="shared" si="7"/>
        <v>0.65000000000145519</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22220.65</v>
      </c>
      <c r="D214" s="73">
        <f>'PR-RAS'!E218</f>
        <v>50447.7</v>
      </c>
      <c r="E214" s="73">
        <v>0</v>
      </c>
      <c r="F214" s="73">
        <v>0</v>
      </c>
      <c r="G214" s="74">
        <f t="shared" si="6"/>
        <v>26223.718649999995</v>
      </c>
      <c r="H214" s="74">
        <f t="shared" si="7"/>
        <v>0.65000000000145519</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796.37</v>
      </c>
      <c r="D215" s="73">
        <f>'PR-RAS'!E219</f>
        <v>5023.32</v>
      </c>
      <c r="E215" s="73">
        <v>0</v>
      </c>
      <c r="F215" s="73">
        <v>0</v>
      </c>
      <c r="G215" s="74">
        <f t="shared" si="6"/>
        <v>2320.4041400000001</v>
      </c>
      <c r="H215" s="74">
        <f t="shared" si="7"/>
        <v>0.68999999999971351</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796.37</v>
      </c>
      <c r="D217" s="73">
        <f>'PR-RAS'!E221</f>
        <v>5023.32</v>
      </c>
      <c r="E217" s="73">
        <v>0</v>
      </c>
      <c r="F217" s="73">
        <v>0</v>
      </c>
      <c r="G217" s="74">
        <f t="shared" si="6"/>
        <v>2342.0901600000002</v>
      </c>
      <c r="H217" s="74">
        <f t="shared" si="7"/>
        <v>0.68999999999971351</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9480.66</v>
      </c>
      <c r="D220" s="73">
        <f>'PR-RAS'!E224</f>
        <v>0</v>
      </c>
      <c r="E220" s="73">
        <v>0</v>
      </c>
      <c r="F220" s="73">
        <v>0</v>
      </c>
      <c r="G220" s="74">
        <f t="shared" si="6"/>
        <v>2076.2645400000001</v>
      </c>
      <c r="H220" s="74">
        <f t="shared" si="7"/>
        <v>0.34000000000014552</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9480.66</v>
      </c>
      <c r="D236" s="73">
        <f>'PR-RAS'!E240</f>
        <v>0</v>
      </c>
      <c r="E236" s="73">
        <v>0</v>
      </c>
      <c r="F236" s="73">
        <v>0</v>
      </c>
      <c r="G236" s="74">
        <f t="shared" si="6"/>
        <v>2227.9550999999997</v>
      </c>
      <c r="H236" s="74">
        <f t="shared" si="7"/>
        <v>0.34000000000014552</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9480.66</v>
      </c>
      <c r="D237" s="73">
        <f>'PR-RAS'!E241</f>
        <v>0</v>
      </c>
      <c r="E237" s="73">
        <v>0</v>
      </c>
      <c r="F237" s="73">
        <v>0</v>
      </c>
      <c r="G237" s="74">
        <f t="shared" si="6"/>
        <v>2237.4357599999998</v>
      </c>
      <c r="H237" s="74">
        <f t="shared" si="7"/>
        <v>0.34000000000014552</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14013.2</v>
      </c>
      <c r="D248" s="73">
        <f>'PR-RAS'!E252</f>
        <v>24502.62</v>
      </c>
      <c r="E248" s="73">
        <v>0</v>
      </c>
      <c r="F248" s="73">
        <v>0</v>
      </c>
      <c r="G248" s="74">
        <f t="shared" si="6"/>
        <v>15565.554680000001</v>
      </c>
      <c r="H248" s="74">
        <f t="shared" si="7"/>
        <v>0.58000000000174623</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14013.2</v>
      </c>
      <c r="D255" s="73">
        <f>'PR-RAS'!E259</f>
        <v>24502.62</v>
      </c>
      <c r="E255" s="73">
        <v>0</v>
      </c>
      <c r="F255" s="73">
        <v>0</v>
      </c>
      <c r="G255" s="74">
        <f t="shared" si="6"/>
        <v>16006.683760000002</v>
      </c>
      <c r="H255" s="74">
        <f t="shared" si="7"/>
        <v>0.58000000000174623</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2475.9499999999998</v>
      </c>
      <c r="D256" s="73">
        <f>'PR-RAS'!E260</f>
        <v>5430.88</v>
      </c>
      <c r="E256" s="73">
        <v>0</v>
      </c>
      <c r="F256" s="73">
        <v>0</v>
      </c>
      <c r="G256" s="74">
        <f t="shared" si="6"/>
        <v>3401.1160499999996</v>
      </c>
      <c r="H256" s="74">
        <f t="shared" si="7"/>
        <v>0.17000000000007276</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11537.25</v>
      </c>
      <c r="D257" s="73">
        <f>'PR-RAS'!E261</f>
        <v>12830.72</v>
      </c>
      <c r="E257" s="73">
        <v>0</v>
      </c>
      <c r="F257" s="73">
        <v>0</v>
      </c>
      <c r="G257" s="74">
        <f t="shared" si="6"/>
        <v>9522.8646400000016</v>
      </c>
      <c r="H257" s="74">
        <f t="shared" si="7"/>
        <v>0.53000000000065484</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6241.02</v>
      </c>
      <c r="E258" s="73">
        <v>0</v>
      </c>
      <c r="F258" s="73">
        <v>0</v>
      </c>
      <c r="G258" s="74">
        <f t="shared" ref="G258:G321" si="8">(B258/1000)*(C258*1+D258*2)</f>
        <v>3207.8842800000002</v>
      </c>
      <c r="H258" s="74">
        <f t="shared" ref="H258:H321" si="9">ABS(C258-ROUND(C258,0))+ABS(D258-ROUND(D258,0))</f>
        <v>2.0000000000436557E-2</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41664.53</v>
      </c>
      <c r="D259" s="73">
        <f>'PR-RAS'!E263</f>
        <v>184564.06</v>
      </c>
      <c r="E259" s="73">
        <v>0</v>
      </c>
      <c r="F259" s="73">
        <v>0</v>
      </c>
      <c r="G259" s="74">
        <f t="shared" si="8"/>
        <v>105984.50370000002</v>
      </c>
      <c r="H259" s="74">
        <f t="shared" si="9"/>
        <v>0.52999999999883585</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9489.16</v>
      </c>
      <c r="D260" s="73">
        <f>'PR-RAS'!E264</f>
        <v>39564.06</v>
      </c>
      <c r="E260" s="73">
        <v>0</v>
      </c>
      <c r="F260" s="73">
        <v>0</v>
      </c>
      <c r="G260" s="74">
        <f t="shared" si="8"/>
        <v>22951.875520000001</v>
      </c>
      <c r="H260" s="74">
        <f t="shared" si="9"/>
        <v>0.21999999999752617</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9489.16</v>
      </c>
      <c r="D261" s="73">
        <f>'PR-RAS'!E265</f>
        <v>39564.06</v>
      </c>
      <c r="E261" s="73">
        <v>0</v>
      </c>
      <c r="F261" s="73">
        <v>0</v>
      </c>
      <c r="G261" s="74">
        <f t="shared" si="8"/>
        <v>23040.4928</v>
      </c>
      <c r="H261" s="74">
        <f t="shared" si="9"/>
        <v>0.21999999999752617</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32175.37</v>
      </c>
      <c r="D275" s="73">
        <f>'PR-RAS'!E279</f>
        <v>145000</v>
      </c>
      <c r="E275" s="73">
        <v>0</v>
      </c>
      <c r="F275" s="73">
        <v>0</v>
      </c>
      <c r="G275" s="74">
        <f t="shared" si="8"/>
        <v>88276.051380000004</v>
      </c>
      <c r="H275" s="74">
        <f t="shared" si="9"/>
        <v>0.36999999999898137</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32175.37</v>
      </c>
      <c r="D276" s="73">
        <f>'PR-RAS'!E280</f>
        <v>145000</v>
      </c>
      <c r="E276" s="73">
        <v>0</v>
      </c>
      <c r="F276" s="73">
        <v>0</v>
      </c>
      <c r="G276" s="74">
        <f t="shared" si="8"/>
        <v>88598.226750000002</v>
      </c>
      <c r="H276" s="74">
        <f t="shared" si="9"/>
        <v>0.36999999999898137</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567333.51</v>
      </c>
      <c r="D285" s="73">
        <f>'PR-RAS'!E289</f>
        <v>681777.69</v>
      </c>
      <c r="E285" s="73">
        <v>0</v>
      </c>
      <c r="F285" s="73">
        <v>0</v>
      </c>
      <c r="G285" s="74">
        <f t="shared" si="8"/>
        <v>548372.44475999987</v>
      </c>
      <c r="H285" s="74">
        <f t="shared" si="9"/>
        <v>0.80000000004656613</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1036775.4800000002</v>
      </c>
      <c r="D286" s="73">
        <f>'PR-RAS'!E290</f>
        <v>170814.15000000014</v>
      </c>
      <c r="E286" s="73">
        <v>0</v>
      </c>
      <c r="F286" s="73">
        <v>0</v>
      </c>
      <c r="G286" s="74">
        <f t="shared" si="8"/>
        <v>392845.07730000012</v>
      </c>
      <c r="H286" s="74">
        <f t="shared" si="9"/>
        <v>0.63000000035390258</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0</v>
      </c>
      <c r="D288" s="73">
        <f>'PR-RAS'!E292</f>
        <v>1039070.08</v>
      </c>
      <c r="E288" s="73">
        <v>0</v>
      </c>
      <c r="F288" s="73">
        <v>0</v>
      </c>
      <c r="G288" s="74">
        <f t="shared" si="8"/>
        <v>596426.22591999988</v>
      </c>
      <c r="H288" s="74">
        <f t="shared" si="9"/>
        <v>7.9999999958090484E-2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34899.17</v>
      </c>
      <c r="D290" s="73">
        <f>'PR-RAS'!E294</f>
        <v>30257.34</v>
      </c>
      <c r="E290" s="73">
        <v>0</v>
      </c>
      <c r="F290" s="73">
        <v>0</v>
      </c>
      <c r="G290" s="74">
        <f t="shared" si="8"/>
        <v>27574.602650000001</v>
      </c>
      <c r="H290" s="74">
        <f t="shared" si="9"/>
        <v>0.50999999999839929</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27017.040000000001</v>
      </c>
      <c r="D293" s="73">
        <f>'PR-RAS'!E298</f>
        <v>0</v>
      </c>
      <c r="E293" s="73">
        <v>0</v>
      </c>
      <c r="F293" s="73">
        <v>0</v>
      </c>
      <c r="G293" s="74">
        <f t="shared" si="8"/>
        <v>7888.9756799999996</v>
      </c>
      <c r="H293" s="74">
        <f t="shared" si="9"/>
        <v>4.0000000000873115E-2</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27017.040000000001</v>
      </c>
      <c r="D306" s="73">
        <f>'PR-RAS'!E311</f>
        <v>0</v>
      </c>
      <c r="E306" s="73">
        <v>0</v>
      </c>
      <c r="F306" s="73">
        <v>0</v>
      </c>
      <c r="G306" s="74">
        <f t="shared" si="8"/>
        <v>8240.1972000000005</v>
      </c>
      <c r="H306" s="74">
        <f t="shared" si="9"/>
        <v>4.0000000000873115E-2</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27017.040000000001</v>
      </c>
      <c r="D321" s="73">
        <f>'PR-RAS'!E326</f>
        <v>0</v>
      </c>
      <c r="E321" s="73">
        <v>0</v>
      </c>
      <c r="F321" s="73">
        <v>0</v>
      </c>
      <c r="G321" s="74">
        <f t="shared" si="8"/>
        <v>8645.4528000000009</v>
      </c>
      <c r="H321" s="74">
        <f t="shared" si="9"/>
        <v>4.0000000000873115E-2</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27017.040000000001</v>
      </c>
      <c r="D322" s="73">
        <f>'PR-RAS'!E327</f>
        <v>0</v>
      </c>
      <c r="E322" s="73">
        <v>0</v>
      </c>
      <c r="F322" s="73">
        <v>0</v>
      </c>
      <c r="G322" s="74">
        <f t="shared" ref="G322:G385" si="10">(B322/1000)*(C322*1+D322*2)</f>
        <v>8672.4698399999997</v>
      </c>
      <c r="H322" s="74">
        <f t="shared" ref="H322:H385" si="11">ABS(C322-ROUND(C322,0))+ABS(D322-ROUND(D322,0))</f>
        <v>4.0000000000873115E-2</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479077.38</v>
      </c>
      <c r="D345" s="73">
        <f>'PR-RAS'!E350</f>
        <v>492261.82</v>
      </c>
      <c r="E345" s="73">
        <v>0</v>
      </c>
      <c r="F345" s="73">
        <v>0</v>
      </c>
      <c r="G345" s="74">
        <f t="shared" si="10"/>
        <v>503478.75087999995</v>
      </c>
      <c r="H345" s="74">
        <f t="shared" si="11"/>
        <v>0.55999999999767169</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479077.38</v>
      </c>
      <c r="D358" s="73">
        <f>'PR-RAS'!E363</f>
        <v>443744.15</v>
      </c>
      <c r="E358" s="73">
        <v>0</v>
      </c>
      <c r="F358" s="73">
        <v>0</v>
      </c>
      <c r="G358" s="74">
        <f t="shared" si="10"/>
        <v>487863.94776000001</v>
      </c>
      <c r="H358" s="74">
        <f t="shared" si="11"/>
        <v>0.53000000002793968</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407913.24</v>
      </c>
      <c r="D359" s="73">
        <f>'PR-RAS'!E364</f>
        <v>350630.92000000004</v>
      </c>
      <c r="E359" s="73">
        <v>0</v>
      </c>
      <c r="F359" s="73">
        <v>0</v>
      </c>
      <c r="G359" s="74">
        <f t="shared" si="10"/>
        <v>397084.67864</v>
      </c>
      <c r="H359" s="74">
        <f t="shared" si="11"/>
        <v>0.31999999994877726</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302372.46000000002</v>
      </c>
      <c r="D361" s="73">
        <f>'PR-RAS'!E366</f>
        <v>165349.82</v>
      </c>
      <c r="E361" s="73">
        <v>0</v>
      </c>
      <c r="F361" s="73">
        <v>0</v>
      </c>
      <c r="G361" s="74">
        <f t="shared" si="10"/>
        <v>227905.95600000003</v>
      </c>
      <c r="H361" s="74">
        <f t="shared" si="11"/>
        <v>0.64000000001396984</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49869.41</v>
      </c>
      <c r="D362" s="73">
        <f>'PR-RAS'!E367</f>
        <v>146224.76</v>
      </c>
      <c r="E362" s="73">
        <v>0</v>
      </c>
      <c r="F362" s="73">
        <v>0</v>
      </c>
      <c r="G362" s="74">
        <f t="shared" si="10"/>
        <v>123577.13373000002</v>
      </c>
      <c r="H362" s="74">
        <f t="shared" si="11"/>
        <v>0.64999999999417923</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55671.37</v>
      </c>
      <c r="D363" s="73">
        <f>'PR-RAS'!E368</f>
        <v>39056.339999999997</v>
      </c>
      <c r="E363" s="73">
        <v>0</v>
      </c>
      <c r="F363" s="73">
        <v>0</v>
      </c>
      <c r="G363" s="74">
        <f t="shared" si="10"/>
        <v>48429.826099999991</v>
      </c>
      <c r="H363" s="74">
        <f t="shared" si="11"/>
        <v>0.70999999999912689</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44145.509999999995</v>
      </c>
      <c r="D364" s="73">
        <f>'PR-RAS'!E369</f>
        <v>22363.23</v>
      </c>
      <c r="E364" s="73">
        <v>0</v>
      </c>
      <c r="F364" s="73">
        <v>0</v>
      </c>
      <c r="G364" s="74">
        <f t="shared" si="10"/>
        <v>32260.525109999999</v>
      </c>
      <c r="H364" s="74">
        <f t="shared" si="11"/>
        <v>0.72000000000480213</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34850.67</v>
      </c>
      <c r="D365" s="73">
        <f>'PR-RAS'!E370</f>
        <v>0</v>
      </c>
      <c r="E365" s="73">
        <v>0</v>
      </c>
      <c r="F365" s="73">
        <v>0</v>
      </c>
      <c r="G365" s="74">
        <f t="shared" si="10"/>
        <v>12685.64388</v>
      </c>
      <c r="H365" s="74">
        <f t="shared" si="11"/>
        <v>0.33000000000174623</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494.1</v>
      </c>
      <c r="E367" s="73">
        <v>0</v>
      </c>
      <c r="F367" s="73">
        <v>0</v>
      </c>
      <c r="G367" s="74">
        <f t="shared" si="10"/>
        <v>361.68119999999999</v>
      </c>
      <c r="H367" s="74">
        <f t="shared" si="11"/>
        <v>0.10000000000002274</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9294.84</v>
      </c>
      <c r="D371" s="73">
        <f>'PR-RAS'!E376</f>
        <v>21869.13</v>
      </c>
      <c r="E371" s="73">
        <v>0</v>
      </c>
      <c r="F371" s="73">
        <v>0</v>
      </c>
      <c r="G371" s="74">
        <f t="shared" si="10"/>
        <v>19622.247000000003</v>
      </c>
      <c r="H371" s="74">
        <f t="shared" si="11"/>
        <v>0.29000000000087311</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22018.63</v>
      </c>
      <c r="D373" s="73">
        <f>'PR-RAS'!E378</f>
        <v>55000</v>
      </c>
      <c r="E373" s="73">
        <v>0</v>
      </c>
      <c r="F373" s="73">
        <v>0</v>
      </c>
      <c r="G373" s="74">
        <f t="shared" si="10"/>
        <v>49110.930359999998</v>
      </c>
      <c r="H373" s="74">
        <f t="shared" si="11"/>
        <v>0.36999999999898137</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22018.63</v>
      </c>
      <c r="D374" s="73">
        <f>'PR-RAS'!E379</f>
        <v>55000</v>
      </c>
      <c r="E374" s="73">
        <v>0</v>
      </c>
      <c r="F374" s="73">
        <v>0</v>
      </c>
      <c r="G374" s="74">
        <f t="shared" si="10"/>
        <v>49242.948990000004</v>
      </c>
      <c r="H374" s="74">
        <f t="shared" si="11"/>
        <v>0.36999999999898137</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5000</v>
      </c>
      <c r="D386" s="73">
        <f>'PR-RAS'!E391</f>
        <v>15750</v>
      </c>
      <c r="E386" s="73">
        <v>0</v>
      </c>
      <c r="F386" s="73">
        <v>0</v>
      </c>
      <c r="G386" s="74">
        <f t="shared" ref="G386:G449" si="12">(B386/1000)*(C386*1+D386*2)</f>
        <v>14052.5</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2500</v>
      </c>
      <c r="D388" s="73">
        <f>'PR-RAS'!E393</f>
        <v>1250</v>
      </c>
      <c r="E388" s="73">
        <v>0</v>
      </c>
      <c r="F388" s="73">
        <v>0</v>
      </c>
      <c r="G388" s="74">
        <f t="shared" si="12"/>
        <v>1935</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2500</v>
      </c>
      <c r="D389" s="73">
        <f>'PR-RAS'!E394</f>
        <v>14500</v>
      </c>
      <c r="E389" s="73">
        <v>0</v>
      </c>
      <c r="F389" s="73">
        <v>0</v>
      </c>
      <c r="G389" s="74">
        <f t="shared" si="12"/>
        <v>12222</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48517.67</v>
      </c>
      <c r="E397" s="73">
        <v>0</v>
      </c>
      <c r="F397" s="73">
        <v>0</v>
      </c>
      <c r="G397" s="74">
        <f t="shared" si="12"/>
        <v>38425.994639999997</v>
      </c>
      <c r="H397" s="74">
        <f t="shared" si="13"/>
        <v>0.33000000000174623</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19140.669999999998</v>
      </c>
      <c r="E398" s="73">
        <v>0</v>
      </c>
      <c r="F398" s="73">
        <v>0</v>
      </c>
      <c r="G398" s="74">
        <f t="shared" si="12"/>
        <v>15197.69198</v>
      </c>
      <c r="H398" s="74">
        <f t="shared" si="13"/>
        <v>0.33000000000174623</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29377</v>
      </c>
      <c r="E401" s="73">
        <v>0</v>
      </c>
      <c r="F401" s="73">
        <v>0</v>
      </c>
      <c r="G401" s="74">
        <f t="shared" si="12"/>
        <v>23501.600000000002</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452060.34</v>
      </c>
      <c r="D403" s="73">
        <f>'PR-RAS'!E408</f>
        <v>492261.82</v>
      </c>
      <c r="E403" s="73">
        <v>0</v>
      </c>
      <c r="F403" s="73">
        <v>0</v>
      </c>
      <c r="G403" s="74">
        <f t="shared" si="12"/>
        <v>577506.75996000005</v>
      </c>
      <c r="H403" s="74">
        <f t="shared" si="13"/>
        <v>0.52000000001862645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1096583.48</v>
      </c>
      <c r="D405" s="73">
        <f>'PR-RAS'!E410</f>
        <v>1346653.47</v>
      </c>
      <c r="E405" s="73">
        <v>0</v>
      </c>
      <c r="F405" s="73">
        <v>0</v>
      </c>
      <c r="G405" s="74">
        <f t="shared" si="12"/>
        <v>1531115.7296800001</v>
      </c>
      <c r="H405" s="74">
        <f t="shared" si="13"/>
        <v>0.94999999995343387</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1631126.0300000003</v>
      </c>
      <c r="D407" s="73">
        <f>'PR-RAS'!E412</f>
        <v>852591.84000000008</v>
      </c>
      <c r="E407" s="73">
        <v>0</v>
      </c>
      <c r="F407" s="73">
        <v>0</v>
      </c>
      <c r="G407" s="74">
        <f t="shared" si="12"/>
        <v>1354541.7422600002</v>
      </c>
      <c r="H407" s="74">
        <f t="shared" si="13"/>
        <v>0.19000000017695129</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1046410.89</v>
      </c>
      <c r="D408" s="73">
        <f>'PR-RAS'!E413</f>
        <v>1174039.51</v>
      </c>
      <c r="E408" s="73">
        <v>0</v>
      </c>
      <c r="F408" s="73">
        <v>0</v>
      </c>
      <c r="G408" s="74">
        <f t="shared" si="12"/>
        <v>1381557.3933699999</v>
      </c>
      <c r="H408" s="74">
        <f t="shared" si="13"/>
        <v>0.59999999997671694</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584715.14000000025</v>
      </c>
      <c r="D409" s="73">
        <f>'PR-RAS'!E414</f>
        <v>0</v>
      </c>
      <c r="E409" s="73">
        <v>0</v>
      </c>
      <c r="F409" s="73">
        <v>0</v>
      </c>
      <c r="G409" s="74">
        <f t="shared" si="12"/>
        <v>238563.77712000007</v>
      </c>
      <c r="H409" s="74">
        <f t="shared" si="13"/>
        <v>0.14000000024680048</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321447.66999999993</v>
      </c>
      <c r="E410" s="73">
        <v>0</v>
      </c>
      <c r="F410" s="73">
        <v>0</v>
      </c>
      <c r="G410" s="74">
        <f t="shared" si="12"/>
        <v>262944.19405999995</v>
      </c>
      <c r="H410" s="74">
        <f t="shared" si="13"/>
        <v>0.33000000007450581</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0</v>
      </c>
      <c r="E411" s="73">
        <v>0</v>
      </c>
      <c r="F411" s="73">
        <v>0</v>
      </c>
      <c r="G411" s="74">
        <f t="shared" si="12"/>
        <v>0</v>
      </c>
      <c r="H411" s="74">
        <f t="shared" si="13"/>
        <v>0</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1096583.48</v>
      </c>
      <c r="D412" s="73">
        <f>'PR-RAS'!E417</f>
        <v>307583.39</v>
      </c>
      <c r="E412" s="73">
        <v>0</v>
      </c>
      <c r="F412" s="73">
        <v>0</v>
      </c>
      <c r="G412" s="74">
        <f t="shared" si="12"/>
        <v>703529.35685999994</v>
      </c>
      <c r="H412" s="74">
        <f t="shared" si="13"/>
        <v>0.86999999999534339</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34899.17</v>
      </c>
      <c r="D413" s="73">
        <f>'PR-RAS'!E418</f>
        <v>30257.34</v>
      </c>
      <c r="E413" s="73">
        <v>0</v>
      </c>
      <c r="F413" s="73">
        <v>0</v>
      </c>
      <c r="G413" s="74">
        <f t="shared" si="12"/>
        <v>39310.506200000003</v>
      </c>
      <c r="H413" s="74">
        <f t="shared" si="13"/>
        <v>0.50999999999839929</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213256.56</v>
      </c>
      <c r="D414" s="73">
        <f>'PR-RAS'!E420</f>
        <v>0</v>
      </c>
      <c r="E414" s="73">
        <v>0</v>
      </c>
      <c r="F414" s="73">
        <v>0</v>
      </c>
      <c r="G414" s="74">
        <f t="shared" si="12"/>
        <v>88074.959279999995</v>
      </c>
      <c r="H414" s="74">
        <f t="shared" si="13"/>
        <v>0.44000000000232831</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213256.56</v>
      </c>
      <c r="D478" s="73">
        <f>'PR-RAS'!E484</f>
        <v>0</v>
      </c>
      <c r="E478" s="73">
        <v>0</v>
      </c>
      <c r="F478" s="73">
        <v>0</v>
      </c>
      <c r="G478" s="74">
        <f t="shared" si="14"/>
        <v>101723.37912</v>
      </c>
      <c r="H478" s="74">
        <f t="shared" si="15"/>
        <v>0.44000000000232831</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213256.56</v>
      </c>
      <c r="D484" s="73">
        <f>'PR-RAS'!E490</f>
        <v>0</v>
      </c>
      <c r="E484" s="73">
        <v>0</v>
      </c>
      <c r="F484" s="73">
        <v>0</v>
      </c>
      <c r="G484" s="74">
        <f t="shared" si="14"/>
        <v>103002.91847999999</v>
      </c>
      <c r="H484" s="74">
        <f t="shared" si="15"/>
        <v>0.44000000000232831</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213256.56</v>
      </c>
      <c r="D485" s="73">
        <f>'PR-RAS'!E491</f>
        <v>0</v>
      </c>
      <c r="E485" s="73">
        <v>0</v>
      </c>
      <c r="F485" s="73">
        <v>0</v>
      </c>
      <c r="G485" s="74">
        <f t="shared" si="14"/>
        <v>103216.17504</v>
      </c>
      <c r="H485" s="74">
        <f t="shared" si="15"/>
        <v>0.44000000000232831</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68882.12</v>
      </c>
      <c r="D522" s="73">
        <f>'PR-RAS'!E528</f>
        <v>16734.080000000002</v>
      </c>
      <c r="E522" s="73">
        <v>0</v>
      </c>
      <c r="F522" s="73">
        <v>0</v>
      </c>
      <c r="G522" s="74">
        <f t="shared" si="16"/>
        <v>53324.495880000002</v>
      </c>
      <c r="H522" s="74">
        <f t="shared" si="17"/>
        <v>0.19999999999708962</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68882.12</v>
      </c>
      <c r="D587" s="73">
        <f>'PR-RAS'!E593</f>
        <v>16734.080000000002</v>
      </c>
      <c r="E587" s="73">
        <v>0</v>
      </c>
      <c r="F587" s="73">
        <v>0</v>
      </c>
      <c r="G587" s="74">
        <f t="shared" si="18"/>
        <v>59977.264079999994</v>
      </c>
      <c r="H587" s="74">
        <f t="shared" si="19"/>
        <v>0.19999999999708962</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68882.12</v>
      </c>
      <c r="D593" s="73">
        <f>'PR-RAS'!E599</f>
        <v>7361.24</v>
      </c>
      <c r="E593" s="73">
        <v>0</v>
      </c>
      <c r="F593" s="73">
        <v>0</v>
      </c>
      <c r="G593" s="74">
        <f t="shared" si="18"/>
        <v>49493.92319999999</v>
      </c>
      <c r="H593" s="74">
        <f t="shared" si="19"/>
        <v>0.35999999999512511</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68882.12</v>
      </c>
      <c r="D594" s="73">
        <f>'PR-RAS'!E600</f>
        <v>7361.24</v>
      </c>
      <c r="E594" s="73">
        <v>0</v>
      </c>
      <c r="F594" s="73">
        <v>0</v>
      </c>
      <c r="G594" s="74">
        <f t="shared" si="18"/>
        <v>49577.527799999989</v>
      </c>
      <c r="H594" s="74">
        <f t="shared" si="19"/>
        <v>0.35999999999512511</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9372.84</v>
      </c>
      <c r="E611" s="73">
        <v>0</v>
      </c>
      <c r="F611" s="73">
        <v>0</v>
      </c>
      <c r="G611" s="74">
        <f t="shared" si="18"/>
        <v>11434.864799999999</v>
      </c>
      <c r="H611" s="74">
        <f t="shared" si="19"/>
        <v>0.15999999999985448</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9372.84</v>
      </c>
      <c r="E612" s="73">
        <v>0</v>
      </c>
      <c r="F612" s="73">
        <v>0</v>
      </c>
      <c r="G612" s="74">
        <f t="shared" si="18"/>
        <v>11453.610479999999</v>
      </c>
      <c r="H612" s="74">
        <f t="shared" si="19"/>
        <v>0.15999999999985448</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144374.44</v>
      </c>
      <c r="D629" s="73">
        <f>'PR-RAS'!E635</f>
        <v>0</v>
      </c>
      <c r="E629" s="73">
        <v>0</v>
      </c>
      <c r="F629" s="73">
        <v>0</v>
      </c>
      <c r="G629" s="74">
        <f t="shared" si="18"/>
        <v>90667.148320000008</v>
      </c>
      <c r="H629" s="74">
        <f t="shared" si="19"/>
        <v>0.44000000000232831</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16734.080000000002</v>
      </c>
      <c r="E630" s="73">
        <v>0</v>
      </c>
      <c r="F630" s="73">
        <v>0</v>
      </c>
      <c r="G630" s="74">
        <f t="shared" si="18"/>
        <v>21051.472640000004</v>
      </c>
      <c r="H630" s="74">
        <f t="shared" si="19"/>
        <v>8.000000000174623E-2</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31042.36</v>
      </c>
      <c r="D631" s="73">
        <f>'PR-RAS'!E637</f>
        <v>175416.8</v>
      </c>
      <c r="E631" s="73">
        <v>0</v>
      </c>
      <c r="F631" s="73">
        <v>0</v>
      </c>
      <c r="G631" s="74">
        <f t="shared" si="18"/>
        <v>240581.85479999997</v>
      </c>
      <c r="H631" s="74">
        <f t="shared" si="19"/>
        <v>0.56000000001222361</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1844382.5900000003</v>
      </c>
      <c r="D633" s="73">
        <f>'PR-RAS'!E639</f>
        <v>852591.84000000008</v>
      </c>
      <c r="E633" s="73">
        <v>0</v>
      </c>
      <c r="F633" s="73">
        <v>0</v>
      </c>
      <c r="G633" s="74">
        <f t="shared" si="18"/>
        <v>2243325.8826400004</v>
      </c>
      <c r="H633" s="74">
        <f t="shared" si="19"/>
        <v>0.56999999959953129</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1115293.01</v>
      </c>
      <c r="D634" s="73">
        <f>'PR-RAS'!E640</f>
        <v>1190773.5900000001</v>
      </c>
      <c r="E634" s="73">
        <v>0</v>
      </c>
      <c r="F634" s="73">
        <v>0</v>
      </c>
      <c r="G634" s="74">
        <f t="shared" si="18"/>
        <v>2213499.8402700005</v>
      </c>
      <c r="H634" s="74">
        <f t="shared" si="19"/>
        <v>0.41999999992549419</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729089.58000000031</v>
      </c>
      <c r="D635" s="73">
        <f>'PR-RAS'!E641</f>
        <v>0</v>
      </c>
      <c r="E635" s="73">
        <v>0</v>
      </c>
      <c r="F635" s="73">
        <v>0</v>
      </c>
      <c r="G635" s="74">
        <f t="shared" si="18"/>
        <v>462242.79372000019</v>
      </c>
      <c r="H635" s="74">
        <f t="shared" si="19"/>
        <v>0.41999999969266355</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338181.75</v>
      </c>
      <c r="E636" s="73">
        <v>0</v>
      </c>
      <c r="F636" s="73">
        <v>0</v>
      </c>
      <c r="G636" s="74">
        <f t="shared" si="18"/>
        <v>429490.82250000001</v>
      </c>
      <c r="H636" s="74">
        <f t="shared" si="19"/>
        <v>0.25</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0</v>
      </c>
      <c r="E637" s="73">
        <v>0</v>
      </c>
      <c r="F637" s="73">
        <v>0</v>
      </c>
      <c r="G637" s="74">
        <f t="shared" si="18"/>
        <v>0</v>
      </c>
      <c r="H637" s="74">
        <f t="shared" si="19"/>
        <v>0</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1065541.1199999999</v>
      </c>
      <c r="D638" s="73">
        <f>'PR-RAS'!E644</f>
        <v>132166.59000000003</v>
      </c>
      <c r="E638" s="73">
        <v>0</v>
      </c>
      <c r="F638" s="73">
        <v>0</v>
      </c>
      <c r="G638" s="74">
        <f t="shared" si="18"/>
        <v>847129.92909999995</v>
      </c>
      <c r="H638" s="74">
        <f t="shared" si="19"/>
        <v>0.52999999985331669</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0</v>
      </c>
      <c r="D639" s="73">
        <f>'PR-RAS'!E645</f>
        <v>0</v>
      </c>
      <c r="E639" s="73">
        <v>0</v>
      </c>
      <c r="F639" s="73">
        <v>0</v>
      </c>
      <c r="G639" s="74">
        <f t="shared" si="18"/>
        <v>0</v>
      </c>
      <c r="H639" s="74">
        <f t="shared" si="19"/>
        <v>0</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336451.53999999957</v>
      </c>
      <c r="D640" s="73">
        <f>'PR-RAS'!E646</f>
        <v>470348.34</v>
      </c>
      <c r="E640" s="73">
        <v>0</v>
      </c>
      <c r="F640" s="73">
        <v>0</v>
      </c>
      <c r="G640" s="74">
        <f t="shared" si="18"/>
        <v>816097.71257999982</v>
      </c>
      <c r="H640" s="74">
        <f t="shared" si="19"/>
        <v>0.80000000045401976</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71262.539999999994</v>
      </c>
      <c r="D642" s="73">
        <f>'PR-RAS'!E649</f>
        <v>407736.76</v>
      </c>
      <c r="E642" s="73">
        <v>0</v>
      </c>
      <c r="F642" s="73">
        <v>0</v>
      </c>
      <c r="G642" s="74">
        <f t="shared" ref="G642:G705" si="20">(B642/1000)*(C642*1+D642*2)</f>
        <v>568397.81446000002</v>
      </c>
      <c r="H642" s="74">
        <f t="shared" ref="H642:H705" si="21">ABS(C642-ROUND(C642,0))+ABS(D642-ROUND(D642,0))</f>
        <v>0.69999999999708962</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2311912.71</v>
      </c>
      <c r="D643" s="73">
        <f>'PR-RAS'!E650</f>
        <v>891353.36</v>
      </c>
      <c r="E643" s="73">
        <v>0</v>
      </c>
      <c r="F643" s="73">
        <v>0</v>
      </c>
      <c r="G643" s="74">
        <f t="shared" si="20"/>
        <v>2628745.6740599996</v>
      </c>
      <c r="H643" s="74">
        <f t="shared" si="21"/>
        <v>0.65000000002328306</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1975438.49</v>
      </c>
      <c r="D644" s="73">
        <f>'PR-RAS'!E651</f>
        <v>1070581.3600000001</v>
      </c>
      <c r="E644" s="73">
        <v>0</v>
      </c>
      <c r="F644" s="73">
        <v>0</v>
      </c>
      <c r="G644" s="74">
        <f t="shared" si="20"/>
        <v>2646974.57803</v>
      </c>
      <c r="H644" s="74">
        <f t="shared" si="21"/>
        <v>0.85000000009313226</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407736.76</v>
      </c>
      <c r="D645" s="73">
        <f>'PR-RAS'!E652</f>
        <v>228508.76</v>
      </c>
      <c r="E645" s="73">
        <v>0</v>
      </c>
      <c r="F645" s="73">
        <v>0</v>
      </c>
      <c r="G645" s="74">
        <f t="shared" si="20"/>
        <v>556901.75632000004</v>
      </c>
      <c r="H645" s="74">
        <f t="shared" si="21"/>
        <v>0.47999999998137355</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17</v>
      </c>
      <c r="D646" s="73">
        <f>'PR-RAS'!E653</f>
        <v>11</v>
      </c>
      <c r="E646" s="73">
        <v>0</v>
      </c>
      <c r="F646" s="73">
        <v>0</v>
      </c>
      <c r="G646" s="74">
        <f t="shared" si="20"/>
        <v>25.155000000000001</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0</v>
      </c>
      <c r="D647" s="73">
        <f>'PR-RAS'!E654</f>
        <v>0</v>
      </c>
      <c r="E647" s="73">
        <v>0</v>
      </c>
      <c r="F647" s="73">
        <v>0</v>
      </c>
      <c r="G647" s="74">
        <f t="shared" si="20"/>
        <v>0</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17</v>
      </c>
      <c r="D648" s="73">
        <f>'PR-RAS'!E655</f>
        <v>13</v>
      </c>
      <c r="E648" s="73">
        <v>0</v>
      </c>
      <c r="F648" s="73">
        <v>0</v>
      </c>
      <c r="G648" s="74">
        <f t="shared" si="20"/>
        <v>27.821000000000002</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0</v>
      </c>
      <c r="D649" s="73">
        <f>'PR-RAS'!E656</f>
        <v>0</v>
      </c>
      <c r="E649" s="73">
        <v>0</v>
      </c>
      <c r="F649" s="73">
        <v>0</v>
      </c>
      <c r="G649" s="74">
        <f t="shared" si="20"/>
        <v>0</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84766</v>
      </c>
      <c r="D654" s="73">
        <f>'PR-RAS'!E661</f>
        <v>120306.54</v>
      </c>
      <c r="E654" s="73">
        <v>0</v>
      </c>
      <c r="F654" s="73">
        <v>0</v>
      </c>
      <c r="G654" s="74">
        <f t="shared" si="20"/>
        <v>212472.53923999998</v>
      </c>
      <c r="H654" s="74">
        <f t="shared" si="21"/>
        <v>0.46000000000640284</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36000</v>
      </c>
      <c r="D655" s="73">
        <f>'PR-RAS'!E662</f>
        <v>69099.210000000006</v>
      </c>
      <c r="E655" s="73">
        <v>0</v>
      </c>
      <c r="F655" s="73">
        <v>0</v>
      </c>
      <c r="G655" s="74">
        <f t="shared" si="20"/>
        <v>113925.76668000002</v>
      </c>
      <c r="H655" s="74">
        <f t="shared" si="21"/>
        <v>0.21000000000640284</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67025.02</v>
      </c>
      <c r="D658" s="73">
        <f>'PR-RAS'!E665</f>
        <v>147254.39999999999</v>
      </c>
      <c r="E658" s="73">
        <v>0</v>
      </c>
      <c r="F658" s="73">
        <v>0</v>
      </c>
      <c r="G658" s="74">
        <f t="shared" si="20"/>
        <v>237527.71974</v>
      </c>
      <c r="H658" s="74">
        <f t="shared" si="21"/>
        <v>0.41999999999825377</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69725.259999999995</v>
      </c>
      <c r="D659" s="73">
        <f>'PR-RAS'!E666</f>
        <v>47000</v>
      </c>
      <c r="E659" s="73">
        <v>0</v>
      </c>
      <c r="F659" s="73">
        <v>0</v>
      </c>
      <c r="G659" s="74">
        <f t="shared" si="20"/>
        <v>107731.22108000002</v>
      </c>
      <c r="H659" s="74">
        <f t="shared" si="21"/>
        <v>0.25999999999476131</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5035.8100000000004</v>
      </c>
      <c r="D662" s="73">
        <f>'PR-RAS'!E669</f>
        <v>5976.09</v>
      </c>
      <c r="E662" s="73">
        <v>0</v>
      </c>
      <c r="F662" s="73">
        <v>0</v>
      </c>
      <c r="G662" s="74">
        <f t="shared" si="20"/>
        <v>11229.061390000001</v>
      </c>
      <c r="H662" s="74">
        <f t="shared" si="21"/>
        <v>0.27999999999974534</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496024.84</v>
      </c>
      <c r="D691" s="73">
        <f>'PR-RAS'!E698</f>
        <v>208037.3</v>
      </c>
      <c r="E691" s="73">
        <v>0</v>
      </c>
      <c r="F691" s="73">
        <v>0</v>
      </c>
      <c r="G691" s="74">
        <f t="shared" si="20"/>
        <v>629348.61359999992</v>
      </c>
      <c r="H691" s="74">
        <f t="shared" si="21"/>
        <v>0.4599999999627471</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9142.16</v>
      </c>
      <c r="D711" s="73">
        <f>'PR-RAS'!E718</f>
        <v>6707.33</v>
      </c>
      <c r="E711" s="73">
        <v>0</v>
      </c>
      <c r="F711" s="73">
        <v>0</v>
      </c>
      <c r="G711" s="74">
        <f t="shared" si="22"/>
        <v>16015.342199999999</v>
      </c>
      <c r="H711" s="74">
        <f t="shared" si="23"/>
        <v>0.48999999999978172</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2435.39</v>
      </c>
      <c r="D715" s="73">
        <f>'PR-RAS'!E722</f>
        <v>2930.61</v>
      </c>
      <c r="E715" s="73">
        <v>0</v>
      </c>
      <c r="F715" s="73">
        <v>0</v>
      </c>
      <c r="G715" s="74">
        <f t="shared" si="22"/>
        <v>5923.7795400000005</v>
      </c>
      <c r="H715" s="74">
        <f t="shared" si="23"/>
        <v>0.77999999999974534</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5564.4</v>
      </c>
      <c r="D718" s="73">
        <f>'PR-RAS'!E725</f>
        <v>8551.24</v>
      </c>
      <c r="E718" s="73">
        <v>0</v>
      </c>
      <c r="F718" s="73">
        <v>0</v>
      </c>
      <c r="G718" s="74">
        <f t="shared" si="22"/>
        <v>16252.152959999998</v>
      </c>
      <c r="H718" s="74">
        <f t="shared" si="23"/>
        <v>0.63999999999941792</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2744.94</v>
      </c>
      <c r="D732" s="73">
        <f>'PR-RAS'!E739</f>
        <v>4210.8599999999997</v>
      </c>
      <c r="E732" s="73">
        <v>0</v>
      </c>
      <c r="F732" s="73">
        <v>0</v>
      </c>
      <c r="G732" s="74">
        <f t="shared" si="22"/>
        <v>8162.8284599999997</v>
      </c>
      <c r="H732" s="74">
        <f t="shared" si="23"/>
        <v>0.20000000000027285</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477.78</v>
      </c>
      <c r="D809" s="73">
        <f>'PR-RAS'!E816</f>
        <v>200</v>
      </c>
      <c r="E809" s="73">
        <v>0</v>
      </c>
      <c r="F809" s="73">
        <v>0</v>
      </c>
      <c r="G809" s="74">
        <f t="shared" si="24"/>
        <v>709.24624000000006</v>
      </c>
      <c r="H809" s="74">
        <f t="shared" si="25"/>
        <v>0.22000000000002728</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398.17</v>
      </c>
      <c r="D814" s="73">
        <f>'PR-RAS'!E821</f>
        <v>3030.88</v>
      </c>
      <c r="E814" s="73">
        <v>0</v>
      </c>
      <c r="F814" s="73">
        <v>0</v>
      </c>
      <c r="G814" s="74">
        <f t="shared" si="24"/>
        <v>5251.9230900000002</v>
      </c>
      <c r="H814" s="74">
        <f t="shared" si="25"/>
        <v>0.28999999999990678</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1600</v>
      </c>
      <c r="D816" s="73">
        <f>'PR-RAS'!E823</f>
        <v>2200</v>
      </c>
      <c r="E816" s="73">
        <v>0</v>
      </c>
      <c r="F816" s="73">
        <v>0</v>
      </c>
      <c r="G816" s="74">
        <f t="shared" si="24"/>
        <v>4890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11537.25</v>
      </c>
      <c r="D819" s="73">
        <f>'PR-RAS'!E826</f>
        <v>12830.72</v>
      </c>
      <c r="E819" s="73">
        <v>0</v>
      </c>
      <c r="F819" s="73">
        <v>0</v>
      </c>
      <c r="G819" s="74">
        <f t="shared" si="24"/>
        <v>30428.528419999999</v>
      </c>
      <c r="H819" s="74">
        <f t="shared" si="25"/>
        <v>0.53000000000065484</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32175.37</v>
      </c>
      <c r="D823" s="73">
        <f>'PR-RAS'!E830</f>
        <v>145000</v>
      </c>
      <c r="E823" s="73">
        <v>0</v>
      </c>
      <c r="F823" s="73">
        <v>0</v>
      </c>
      <c r="G823" s="74">
        <f t="shared" si="24"/>
        <v>264828.15414</v>
      </c>
      <c r="H823" s="74">
        <f t="shared" si="25"/>
        <v>0.36999999999898137</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213256.56</v>
      </c>
      <c r="D872" s="73">
        <f>'PR-RAS'!E879</f>
        <v>0</v>
      </c>
      <c r="E872" s="73">
        <v>0</v>
      </c>
      <c r="F872" s="73">
        <v>0</v>
      </c>
      <c r="G872" s="74">
        <f t="shared" si="26"/>
        <v>185746.46375999998</v>
      </c>
      <c r="H872" s="74">
        <f t="shared" si="27"/>
        <v>0.44000000000232831</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68882.12</v>
      </c>
      <c r="D940" s="73">
        <f>'PR-RAS'!E947</f>
        <v>7361.24</v>
      </c>
      <c r="E940" s="73">
        <v>0</v>
      </c>
      <c r="F940" s="73">
        <v>0</v>
      </c>
      <c r="G940" s="74">
        <f t="shared" si="28"/>
        <v>78504.719399999987</v>
      </c>
      <c r="H940" s="74">
        <f t="shared" si="29"/>
        <v>0.35999999999512511</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9372.84</v>
      </c>
      <c r="E961" s="73">
        <v>0</v>
      </c>
      <c r="F961" s="73">
        <v>0</v>
      </c>
      <c r="G961" s="74">
        <f t="shared" si="28"/>
        <v>17995.852800000001</v>
      </c>
      <c r="H961" s="74">
        <f t="shared" si="29"/>
        <v>0.15999999999985448</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4746372.93</v>
      </c>
      <c r="D984" s="78">
        <f>BILANCA!E6</f>
        <v>4843948.2600000007</v>
      </c>
      <c r="E984" s="78">
        <v>0</v>
      </c>
      <c r="F984" s="78">
        <v>0</v>
      </c>
      <c r="G984" s="79">
        <f t="shared" ref="G984:G1047" si="32">B984/1000*C984+B984/500*D984</f>
        <v>14434.269450000002</v>
      </c>
      <c r="H984" s="79">
        <f t="shared" si="31"/>
        <v>0.33000000100582838</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4191387.79</v>
      </c>
      <c r="D985" s="73">
        <f>BILANCA!E7</f>
        <v>4470012.8900000006</v>
      </c>
      <c r="E985" s="73">
        <v>0</v>
      </c>
      <c r="F985" s="73">
        <v>0</v>
      </c>
      <c r="G985" s="74">
        <f t="shared" si="32"/>
        <v>26262.827140000001</v>
      </c>
      <c r="H985" s="74">
        <f t="shared" si="31"/>
        <v>0.31999999936670065</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10617.9</v>
      </c>
      <c r="D986" s="73">
        <f>BILANCA!E8</f>
        <v>10617.9</v>
      </c>
      <c r="E986" s="73">
        <v>0</v>
      </c>
      <c r="F986" s="73">
        <v>0</v>
      </c>
      <c r="G986" s="74">
        <f t="shared" si="32"/>
        <v>95.561099999999996</v>
      </c>
      <c r="H986" s="74">
        <f t="shared" si="31"/>
        <v>0.2000000000007276</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10617.9</v>
      </c>
      <c r="D988" s="73">
        <f>BILANCA!E10</f>
        <v>10617.9</v>
      </c>
      <c r="E988" s="73">
        <v>0</v>
      </c>
      <c r="F988" s="73">
        <v>0</v>
      </c>
      <c r="G988" s="74">
        <f t="shared" si="32"/>
        <v>159.26850000000002</v>
      </c>
      <c r="H988" s="74">
        <f t="shared" si="31"/>
        <v>0.2000000000007276</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3155712.92</v>
      </c>
      <c r="D990" s="73">
        <f>BILANCA!E12</f>
        <v>3917986.8000000003</v>
      </c>
      <c r="E990" s="73">
        <v>0</v>
      </c>
      <c r="F990" s="73">
        <v>0</v>
      </c>
      <c r="G990" s="74">
        <f t="shared" si="32"/>
        <v>76941.805640000006</v>
      </c>
      <c r="H990" s="74">
        <f t="shared" si="31"/>
        <v>0.27999999979510903</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3029588.1399999997</v>
      </c>
      <c r="D991" s="73">
        <f>BILANCA!E13</f>
        <v>3745751.54</v>
      </c>
      <c r="E991" s="73">
        <v>0</v>
      </c>
      <c r="F991" s="73">
        <v>0</v>
      </c>
      <c r="G991" s="74">
        <f t="shared" si="32"/>
        <v>84168.729760000002</v>
      </c>
      <c r="H991" s="74">
        <f t="shared" si="31"/>
        <v>0.59999999962747097</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895982.5</v>
      </c>
      <c r="D993" s="73">
        <f>BILANCA!E15</f>
        <v>1518647.9</v>
      </c>
      <c r="E993" s="73">
        <v>0</v>
      </c>
      <c r="F993" s="73">
        <v>0</v>
      </c>
      <c r="G993" s="74">
        <f t="shared" si="32"/>
        <v>39332.782999999996</v>
      </c>
      <c r="H993" s="74">
        <f t="shared" si="31"/>
        <v>0.60000000009313226</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1255381.54</v>
      </c>
      <c r="D994" s="73">
        <f>BILANCA!E16</f>
        <v>1401606.3</v>
      </c>
      <c r="E994" s="73">
        <v>0</v>
      </c>
      <c r="F994" s="73">
        <v>0</v>
      </c>
      <c r="G994" s="74">
        <f t="shared" si="32"/>
        <v>44644.535539999997</v>
      </c>
      <c r="H994" s="74">
        <f t="shared" si="31"/>
        <v>0.76000000000931323</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2258202.2200000002</v>
      </c>
      <c r="D995" s="73">
        <f>BILANCA!E17</f>
        <v>2381741.06</v>
      </c>
      <c r="E995" s="73">
        <v>0</v>
      </c>
      <c r="F995" s="73">
        <v>0</v>
      </c>
      <c r="G995" s="74">
        <f t="shared" si="32"/>
        <v>84260.212079999998</v>
      </c>
      <c r="H995" s="74">
        <f t="shared" si="31"/>
        <v>0.28000000026077032</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1379978.12</v>
      </c>
      <c r="D996" s="73">
        <f>BILANCA!E18</f>
        <v>1556243.72</v>
      </c>
      <c r="E996" s="73">
        <v>0</v>
      </c>
      <c r="F996" s="73">
        <v>0</v>
      </c>
      <c r="G996" s="74">
        <f t="shared" si="32"/>
        <v>58402.052280000004</v>
      </c>
      <c r="H996" s="74">
        <f t="shared" si="31"/>
        <v>0.40000000013969839</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93744.939999999988</v>
      </c>
      <c r="D997" s="73">
        <f>BILANCA!E19</f>
        <v>80840.069999999992</v>
      </c>
      <c r="E997" s="73">
        <v>0</v>
      </c>
      <c r="F997" s="73">
        <v>0</v>
      </c>
      <c r="G997" s="74">
        <f t="shared" si="32"/>
        <v>3575.9511199999997</v>
      </c>
      <c r="H997" s="74">
        <f t="shared" si="31"/>
        <v>0.13000000000465661</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100866.05</v>
      </c>
      <c r="D998" s="73">
        <f>BILANCA!E20</f>
        <v>99121.37</v>
      </c>
      <c r="E998" s="73">
        <v>0</v>
      </c>
      <c r="F998" s="73">
        <v>0</v>
      </c>
      <c r="G998" s="74">
        <f t="shared" si="32"/>
        <v>4486.6318499999998</v>
      </c>
      <c r="H998" s="74">
        <f t="shared" si="31"/>
        <v>0.41999999999825377</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14599.58</v>
      </c>
      <c r="D999" s="73">
        <f>BILANCA!E21</f>
        <v>14599.58</v>
      </c>
      <c r="E999" s="73">
        <v>0</v>
      </c>
      <c r="F999" s="73">
        <v>0</v>
      </c>
      <c r="G999" s="74">
        <f t="shared" si="32"/>
        <v>700.77983999999992</v>
      </c>
      <c r="H999" s="74">
        <f t="shared" si="31"/>
        <v>0.84000000000014552</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4327.6099999999997</v>
      </c>
      <c r="D1000" s="73">
        <f>BILANCA!E22</f>
        <v>4821.71</v>
      </c>
      <c r="E1000" s="73">
        <v>0</v>
      </c>
      <c r="F1000" s="73">
        <v>0</v>
      </c>
      <c r="G1000" s="74">
        <f t="shared" si="32"/>
        <v>237.50751000000002</v>
      </c>
      <c r="H1000" s="74">
        <f t="shared" si="31"/>
        <v>0.68000000000029104</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65945.37</v>
      </c>
      <c r="D1004" s="73">
        <f>BILANCA!E26</f>
        <v>78182.87</v>
      </c>
      <c r="E1004" s="73">
        <v>0</v>
      </c>
      <c r="F1004" s="73">
        <v>0</v>
      </c>
      <c r="G1004" s="74">
        <f t="shared" si="32"/>
        <v>4668.5333099999998</v>
      </c>
      <c r="H1004" s="74">
        <f t="shared" si="31"/>
        <v>0.5</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91993.67</v>
      </c>
      <c r="D1006" s="73">
        <f>BILANCA!E28</f>
        <v>115885.46</v>
      </c>
      <c r="E1006" s="73">
        <v>0</v>
      </c>
      <c r="F1006" s="73">
        <v>0</v>
      </c>
      <c r="G1006" s="74">
        <f t="shared" si="32"/>
        <v>7446.5855700000002</v>
      </c>
      <c r="H1006" s="74">
        <f t="shared" si="31"/>
        <v>0.79000000000814907</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27306.369999999995</v>
      </c>
      <c r="D1007" s="73">
        <f>BILANCA!E29</f>
        <v>71552.97</v>
      </c>
      <c r="E1007" s="73">
        <v>0</v>
      </c>
      <c r="F1007" s="73">
        <v>0</v>
      </c>
      <c r="G1007" s="74">
        <f t="shared" si="32"/>
        <v>4089.8954400000002</v>
      </c>
      <c r="H1007" s="74">
        <f t="shared" si="31"/>
        <v>0.39999999999417923</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81724.479999999996</v>
      </c>
      <c r="D1008" s="73">
        <f>BILANCA!E30</f>
        <v>136724.48000000001</v>
      </c>
      <c r="E1008" s="73">
        <v>0</v>
      </c>
      <c r="F1008" s="73">
        <v>0</v>
      </c>
      <c r="G1008" s="74">
        <f t="shared" si="32"/>
        <v>8879.3360000000011</v>
      </c>
      <c r="H1008" s="74">
        <f t="shared" si="31"/>
        <v>0.96000000000640284</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54418.11</v>
      </c>
      <c r="D1012" s="73">
        <f>BILANCA!E34</f>
        <v>65171.51</v>
      </c>
      <c r="E1012" s="73">
        <v>0</v>
      </c>
      <c r="F1012" s="73">
        <v>0</v>
      </c>
      <c r="G1012" s="74">
        <f t="shared" si="32"/>
        <v>5358.0727700000007</v>
      </c>
      <c r="H1012" s="74">
        <f t="shared" si="31"/>
        <v>0.59999999999854481</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5073.4699999999975</v>
      </c>
      <c r="D1023" s="73">
        <f>BILANCA!E45</f>
        <v>19842.219999999998</v>
      </c>
      <c r="E1023" s="73">
        <v>0</v>
      </c>
      <c r="F1023" s="73">
        <v>0</v>
      </c>
      <c r="G1023" s="74">
        <f t="shared" si="32"/>
        <v>1790.3163999999997</v>
      </c>
      <c r="H1023" s="74">
        <f t="shared" si="31"/>
        <v>0.68999999999505235</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12770.44</v>
      </c>
      <c r="D1025" s="73">
        <f>BILANCA!E47</f>
        <v>12770.44</v>
      </c>
      <c r="E1025" s="73">
        <v>0</v>
      </c>
      <c r="F1025" s="73">
        <v>0</v>
      </c>
      <c r="G1025" s="74">
        <f t="shared" si="32"/>
        <v>1609.0754400000003</v>
      </c>
      <c r="H1025" s="74">
        <f t="shared" si="31"/>
        <v>0.88000000000101863</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16766.87</v>
      </c>
      <c r="D1026" s="73">
        <f>BILANCA!E48</f>
        <v>31266.87</v>
      </c>
      <c r="E1026" s="73">
        <v>0</v>
      </c>
      <c r="F1026" s="73">
        <v>0</v>
      </c>
      <c r="G1026" s="74">
        <f t="shared" si="32"/>
        <v>3409.9262299999996</v>
      </c>
      <c r="H1026" s="74">
        <f t="shared" ref="H1026:H1089" si="33">ABS(C1026-ROUND(C1026,0))+ABS(D1026-ROUND(D1026,0))</f>
        <v>0.26000000000203727</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1250</v>
      </c>
      <c r="E1027" s="73">
        <v>0</v>
      </c>
      <c r="F1027" s="73">
        <v>0</v>
      </c>
      <c r="G1027" s="74">
        <f t="shared" si="32"/>
        <v>110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24463.84</v>
      </c>
      <c r="D1028" s="73">
        <f>BILANCA!E50</f>
        <v>25445.09</v>
      </c>
      <c r="E1028" s="73">
        <v>0</v>
      </c>
      <c r="F1028" s="73">
        <v>0</v>
      </c>
      <c r="G1028" s="74">
        <f t="shared" si="32"/>
        <v>3390.9308999999994</v>
      </c>
      <c r="H1028" s="74">
        <f t="shared" si="33"/>
        <v>0.25</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4744.13</v>
      </c>
      <c r="D1032" s="73">
        <f>BILANCA!E54</f>
        <v>7212.82</v>
      </c>
      <c r="E1032" s="73">
        <v>0</v>
      </c>
      <c r="F1032" s="73">
        <v>0</v>
      </c>
      <c r="G1032" s="74">
        <f t="shared" si="32"/>
        <v>939.31872999999996</v>
      </c>
      <c r="H1032" s="74">
        <f t="shared" si="33"/>
        <v>0.31000000000040018</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4744.13</v>
      </c>
      <c r="D1033" s="73">
        <f>BILANCA!E55</f>
        <v>7212.82</v>
      </c>
      <c r="E1033" s="73">
        <v>0</v>
      </c>
      <c r="F1033" s="73">
        <v>0</v>
      </c>
      <c r="G1033" s="74">
        <f t="shared" si="32"/>
        <v>958.48850000000004</v>
      </c>
      <c r="H1033" s="74">
        <f t="shared" si="33"/>
        <v>0.31000000000040018</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1025056.97</v>
      </c>
      <c r="D1034" s="73">
        <f>BILANCA!E56</f>
        <v>541408.18999999994</v>
      </c>
      <c r="E1034" s="73">
        <v>0</v>
      </c>
      <c r="F1034" s="73">
        <v>0</v>
      </c>
      <c r="G1034" s="74">
        <f t="shared" si="32"/>
        <v>107501.54084999999</v>
      </c>
      <c r="H1034" s="74">
        <f t="shared" si="33"/>
        <v>0.21999999997206032</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1025056.97</v>
      </c>
      <c r="D1035" s="73">
        <f>BILANCA!E57</f>
        <v>541408.18999999994</v>
      </c>
      <c r="E1035" s="73">
        <v>0</v>
      </c>
      <c r="F1035" s="73">
        <v>0</v>
      </c>
      <c r="G1035" s="74">
        <f t="shared" si="32"/>
        <v>109609.41419999998</v>
      </c>
      <c r="H1035" s="74">
        <f t="shared" si="33"/>
        <v>0.21999999997206032</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554985.14</v>
      </c>
      <c r="D1046" s="73">
        <f>BILANCA!E68</f>
        <v>373935.37</v>
      </c>
      <c r="E1046" s="73">
        <v>0</v>
      </c>
      <c r="F1046" s="73">
        <v>0</v>
      </c>
      <c r="G1046" s="74">
        <f t="shared" si="32"/>
        <v>82079.920440000002</v>
      </c>
      <c r="H1046" s="74">
        <f t="shared" si="33"/>
        <v>0.51000000000931323</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407736.76</v>
      </c>
      <c r="D1047" s="73">
        <f>BILANCA!E69</f>
        <v>228508.76</v>
      </c>
      <c r="E1047" s="73">
        <v>0</v>
      </c>
      <c r="F1047" s="73">
        <v>0</v>
      </c>
      <c r="G1047" s="74">
        <f t="shared" si="32"/>
        <v>55344.273920000007</v>
      </c>
      <c r="H1047" s="74">
        <f t="shared" si="33"/>
        <v>0.47999999998137355</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407576.96</v>
      </c>
      <c r="D1048" s="73">
        <f>BILANCA!E70</f>
        <v>228267.85</v>
      </c>
      <c r="E1048" s="73">
        <v>0</v>
      </c>
      <c r="F1048" s="73">
        <v>0</v>
      </c>
      <c r="G1048" s="74">
        <f t="shared" ref="G1048:G1111" si="34">B1048/1000*C1048+B1048/500*D1048</f>
        <v>56167.322899999999</v>
      </c>
      <c r="H1048" s="74">
        <f t="shared" si="33"/>
        <v>0.18999999997322448</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407576.96</v>
      </c>
      <c r="D1050" s="73">
        <f>BILANCA!E72</f>
        <v>228267.85</v>
      </c>
      <c r="E1050" s="73">
        <v>0</v>
      </c>
      <c r="F1050" s="73">
        <v>0</v>
      </c>
      <c r="G1050" s="74">
        <f t="shared" si="34"/>
        <v>57895.548220000004</v>
      </c>
      <c r="H1050" s="74">
        <f t="shared" si="33"/>
        <v>0.18999999997322448</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159.80000000000001</v>
      </c>
      <c r="D1054" s="73">
        <f>BILANCA!E76</f>
        <v>240.91</v>
      </c>
      <c r="E1054" s="73">
        <v>0</v>
      </c>
      <c r="F1054" s="73">
        <v>0</v>
      </c>
      <c r="G1054" s="74">
        <f t="shared" si="34"/>
        <v>45.555019999999999</v>
      </c>
      <c r="H1054" s="74">
        <f t="shared" si="33"/>
        <v>0.28999999999999204</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3742.48</v>
      </c>
      <c r="D1056" s="73">
        <f>BILANCA!E78</f>
        <v>6061.36</v>
      </c>
      <c r="E1056" s="73">
        <v>0</v>
      </c>
      <c r="F1056" s="73">
        <v>0</v>
      </c>
      <c r="G1056" s="74">
        <f t="shared" si="34"/>
        <v>1158.1596</v>
      </c>
      <c r="H1056" s="74">
        <f t="shared" si="33"/>
        <v>0.83999999999969077</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375.87</v>
      </c>
      <c r="D1061" s="73">
        <f>BILANCA!E83</f>
        <v>0</v>
      </c>
      <c r="E1061" s="73">
        <v>0</v>
      </c>
      <c r="F1061" s="73">
        <v>0</v>
      </c>
      <c r="G1061" s="74">
        <f t="shared" si="34"/>
        <v>29.31786</v>
      </c>
      <c r="H1061" s="74">
        <f t="shared" si="33"/>
        <v>0.12999999999999545</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3366.61</v>
      </c>
      <c r="D1064" s="73">
        <f>BILANCA!E86</f>
        <v>6061.36</v>
      </c>
      <c r="E1064" s="73">
        <v>0</v>
      </c>
      <c r="F1064" s="73">
        <v>0</v>
      </c>
      <c r="G1064" s="74">
        <f t="shared" si="34"/>
        <v>1254.63573</v>
      </c>
      <c r="H1064" s="74">
        <f t="shared" si="33"/>
        <v>0.74999999999954525</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108779.61</v>
      </c>
      <c r="D1112" s="73">
        <f>BILANCA!E134</f>
        <v>108779.61</v>
      </c>
      <c r="E1112" s="73">
        <v>0</v>
      </c>
      <c r="F1112" s="73">
        <v>0</v>
      </c>
      <c r="G1112" s="74">
        <f t="shared" ref="G1112:G1175" si="36">B1112/1000*C1112+B1112/500*D1112</f>
        <v>42097.709069999997</v>
      </c>
      <c r="H1112" s="74">
        <f t="shared" si="35"/>
        <v>0.77999999999883585</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108779.61</v>
      </c>
      <c r="D1113" s="73">
        <f>BILANCA!E135</f>
        <v>108779.61</v>
      </c>
      <c r="E1113" s="73">
        <v>0</v>
      </c>
      <c r="F1113" s="73">
        <v>0</v>
      </c>
      <c r="G1113" s="74">
        <f t="shared" si="36"/>
        <v>42424.047899999998</v>
      </c>
      <c r="H1113" s="74">
        <f t="shared" si="35"/>
        <v>0.77999999999883585</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108779.61</v>
      </c>
      <c r="D1117" s="73">
        <f>BILANCA!E139</f>
        <v>108779.61</v>
      </c>
      <c r="E1117" s="73">
        <v>0</v>
      </c>
      <c r="F1117" s="73">
        <v>0</v>
      </c>
      <c r="G1117" s="74">
        <f t="shared" si="36"/>
        <v>43729.40322</v>
      </c>
      <c r="H1117" s="74">
        <f t="shared" si="35"/>
        <v>0.77999999999883585</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34726.289999999994</v>
      </c>
      <c r="D1124" s="73">
        <f>BILANCA!E146</f>
        <v>30585.640000000003</v>
      </c>
      <c r="E1124" s="73">
        <v>0</v>
      </c>
      <c r="F1124" s="73">
        <v>0</v>
      </c>
      <c r="G1124" s="74">
        <f t="shared" si="36"/>
        <v>13521.557369999999</v>
      </c>
      <c r="H1124" s="74">
        <f t="shared" si="35"/>
        <v>0.64999999999054126</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7622</v>
      </c>
      <c r="D1125" s="73">
        <f>BILANCA!E147</f>
        <v>9707.92</v>
      </c>
      <c r="E1125" s="73">
        <v>0</v>
      </c>
      <c r="F1125" s="73">
        <v>0</v>
      </c>
      <c r="G1125" s="74">
        <f t="shared" si="36"/>
        <v>3839.3732799999998</v>
      </c>
      <c r="H1125" s="74">
        <f t="shared" si="35"/>
        <v>7.999999999992724E-2</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5812.73</v>
      </c>
      <c r="D1136" s="73">
        <f>BILANCA!E158</f>
        <v>5378.05</v>
      </c>
      <c r="E1136" s="73">
        <v>0</v>
      </c>
      <c r="F1136" s="73">
        <v>0</v>
      </c>
      <c r="G1136" s="74">
        <f t="shared" si="36"/>
        <v>2535.0309899999997</v>
      </c>
      <c r="H1136" s="74">
        <f t="shared" si="35"/>
        <v>0.32000000000061846</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52008.59</v>
      </c>
      <c r="D1137" s="73">
        <f>BILANCA!E159</f>
        <v>44904.38</v>
      </c>
      <c r="E1137" s="73">
        <v>0</v>
      </c>
      <c r="F1137" s="73">
        <v>0</v>
      </c>
      <c r="G1137" s="74">
        <f t="shared" si="36"/>
        <v>21839.871899999998</v>
      </c>
      <c r="H1137" s="74">
        <f t="shared" si="35"/>
        <v>0.79000000000087311</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512.41</v>
      </c>
      <c r="D1140" s="73">
        <f>BILANCA!E162</f>
        <v>512.41</v>
      </c>
      <c r="E1140" s="73">
        <v>0</v>
      </c>
      <c r="F1140" s="73">
        <v>0</v>
      </c>
      <c r="G1140" s="74">
        <f t="shared" si="36"/>
        <v>241.34510999999998</v>
      </c>
      <c r="H1140" s="74">
        <f t="shared" si="35"/>
        <v>0.81999999999993634</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31229.439999999999</v>
      </c>
      <c r="D1141" s="73">
        <f>BILANCA!E163</f>
        <v>29917.119999999999</v>
      </c>
      <c r="E1141" s="73">
        <v>0</v>
      </c>
      <c r="F1141" s="73">
        <v>0</v>
      </c>
      <c r="G1141" s="74">
        <f t="shared" si="36"/>
        <v>14388.061439999999</v>
      </c>
      <c r="H1141" s="74">
        <f t="shared" si="35"/>
        <v>0.55999999999767169</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4746372.93</v>
      </c>
      <c r="D1152" s="73">
        <f>BILANCA!E175</f>
        <v>4843948.2599999988</v>
      </c>
      <c r="E1152" s="73">
        <v>0</v>
      </c>
      <c r="F1152" s="73">
        <v>0</v>
      </c>
      <c r="G1152" s="74">
        <f t="shared" si="36"/>
        <v>2439391.5370499995</v>
      </c>
      <c r="H1152" s="74">
        <f t="shared" si="35"/>
        <v>0.32999999914318323</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1083780.02</v>
      </c>
      <c r="D1153" s="73">
        <f>BILANCA!E176</f>
        <v>1033907.6399999999</v>
      </c>
      <c r="E1153" s="73">
        <v>0</v>
      </c>
      <c r="F1153" s="73">
        <v>0</v>
      </c>
      <c r="G1153" s="74">
        <f t="shared" si="36"/>
        <v>535771.201</v>
      </c>
      <c r="H1153" s="74">
        <f t="shared" si="35"/>
        <v>0.38000000012107193</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425094.58</v>
      </c>
      <c r="D1154" s="73">
        <f>BILANCA!E177</f>
        <v>572519.80999999994</v>
      </c>
      <c r="E1154" s="73">
        <v>0</v>
      </c>
      <c r="F1154" s="73">
        <v>0</v>
      </c>
      <c r="G1154" s="74">
        <f t="shared" si="36"/>
        <v>268492.94819999998</v>
      </c>
      <c r="H1154" s="74">
        <f t="shared" ref="H1154:H1217" si="37">ABS(C1154-ROUND(C1154,0))+ABS(D1154-ROUND(D1154,0))</f>
        <v>0.61000000004423782</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9502.19</v>
      </c>
      <c r="D1155" s="73">
        <f>BILANCA!E178</f>
        <v>23300.19</v>
      </c>
      <c r="E1155" s="73">
        <v>0</v>
      </c>
      <c r="F1155" s="73">
        <v>0</v>
      </c>
      <c r="G1155" s="74">
        <f t="shared" si="36"/>
        <v>9649.6420399999988</v>
      </c>
      <c r="H1155" s="74">
        <f t="shared" si="37"/>
        <v>0.37999999999919964</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81549.440000000002</v>
      </c>
      <c r="D1156" s="73">
        <f>BILANCA!E179</f>
        <v>60914.02</v>
      </c>
      <c r="E1156" s="73">
        <v>0</v>
      </c>
      <c r="F1156" s="73">
        <v>0</v>
      </c>
      <c r="G1156" s="74">
        <f t="shared" si="36"/>
        <v>35184.304039999995</v>
      </c>
      <c r="H1156" s="74">
        <f t="shared" si="37"/>
        <v>0.45999999999912689</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80876.820000000007</v>
      </c>
      <c r="D1157" s="73">
        <f>BILANCA!E180</f>
        <v>85884.18</v>
      </c>
      <c r="E1157" s="73">
        <v>0</v>
      </c>
      <c r="F1157" s="73">
        <v>0</v>
      </c>
      <c r="G1157" s="74">
        <f t="shared" si="36"/>
        <v>43960.261319999991</v>
      </c>
      <c r="H1157" s="74">
        <f t="shared" si="37"/>
        <v>0.35999999998603016</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74038.240000000005</v>
      </c>
      <c r="D1159" s="73">
        <f>BILANCA!E182</f>
        <v>79347.149999999994</v>
      </c>
      <c r="E1159" s="73">
        <v>0</v>
      </c>
      <c r="F1159" s="73">
        <v>0</v>
      </c>
      <c r="G1159" s="74">
        <f t="shared" si="36"/>
        <v>40960.927039999995</v>
      </c>
      <c r="H1159" s="74">
        <f t="shared" si="37"/>
        <v>0.38999999999941792</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6838.58</v>
      </c>
      <c r="D1160" s="73">
        <f>BILANCA!E183</f>
        <v>6537.03</v>
      </c>
      <c r="E1160" s="73">
        <v>0</v>
      </c>
      <c r="F1160" s="73">
        <v>0</v>
      </c>
      <c r="G1160" s="74">
        <f t="shared" si="36"/>
        <v>3524.53728</v>
      </c>
      <c r="H1160" s="74">
        <f t="shared" si="37"/>
        <v>0.4499999999998181</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83890.65</v>
      </c>
      <c r="D1161" s="73">
        <f>BILANCA!E184</f>
        <v>109594.18</v>
      </c>
      <c r="E1161" s="73">
        <v>0</v>
      </c>
      <c r="F1161" s="73">
        <v>0</v>
      </c>
      <c r="G1161" s="74">
        <f t="shared" si="36"/>
        <v>53948.063779999997</v>
      </c>
      <c r="H1161" s="74">
        <f t="shared" si="37"/>
        <v>0.52999999999883585</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82989.86</v>
      </c>
      <c r="D1163" s="73">
        <f>BILANCA!E186</f>
        <v>81541.600000000006</v>
      </c>
      <c r="E1163" s="73">
        <v>0</v>
      </c>
      <c r="F1163" s="73">
        <v>0</v>
      </c>
      <c r="G1163" s="74">
        <f t="shared" si="36"/>
        <v>44293.150800000003</v>
      </c>
      <c r="H1163" s="74">
        <f t="shared" si="37"/>
        <v>0.53999999999359716</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36875.089999999997</v>
      </c>
      <c r="D1164" s="73">
        <f>BILANCA!E187</f>
        <v>161875.09</v>
      </c>
      <c r="E1164" s="73">
        <v>0</v>
      </c>
      <c r="F1164" s="73">
        <v>0</v>
      </c>
      <c r="G1164" s="74">
        <f t="shared" si="36"/>
        <v>65273.173869999999</v>
      </c>
      <c r="H1164" s="74">
        <f t="shared" si="37"/>
        <v>0.17999999999301508</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49410.53</v>
      </c>
      <c r="D1165" s="73">
        <f>BILANCA!E188</f>
        <v>49410.55</v>
      </c>
      <c r="E1165" s="73">
        <v>0</v>
      </c>
      <c r="F1165" s="73">
        <v>0</v>
      </c>
      <c r="G1165" s="74">
        <f t="shared" si="36"/>
        <v>26978.156660000001</v>
      </c>
      <c r="H1165" s="74">
        <f t="shared" si="37"/>
        <v>0.91999999999825377</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325181.84000000003</v>
      </c>
      <c r="D1166" s="73">
        <f>BILANCA!E189</f>
        <v>135245.47</v>
      </c>
      <c r="E1166" s="73">
        <v>0</v>
      </c>
      <c r="F1166" s="73">
        <v>0</v>
      </c>
      <c r="G1166" s="74">
        <f t="shared" si="36"/>
        <v>109008.11874000001</v>
      </c>
      <c r="H1166" s="74">
        <f t="shared" si="37"/>
        <v>0.62999999997555278</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333503.59999999998</v>
      </c>
      <c r="D1183" s="73">
        <f>BILANCA!E206</f>
        <v>326142.36</v>
      </c>
      <c r="E1183" s="73">
        <v>0</v>
      </c>
      <c r="F1183" s="73">
        <v>0</v>
      </c>
      <c r="G1183" s="74">
        <f t="shared" si="38"/>
        <v>197157.66399999999</v>
      </c>
      <c r="H1183" s="74">
        <f t="shared" si="37"/>
        <v>0.76000000000931323</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333503.59999999998</v>
      </c>
      <c r="D1184" s="73">
        <f>BILANCA!E207</f>
        <v>326142.36</v>
      </c>
      <c r="E1184" s="73">
        <v>0</v>
      </c>
      <c r="F1184" s="73">
        <v>0</v>
      </c>
      <c r="G1184" s="74">
        <f t="shared" si="38"/>
        <v>198143.45232000001</v>
      </c>
      <c r="H1184" s="74">
        <f t="shared" si="37"/>
        <v>0.76000000000931323</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200780.79</v>
      </c>
      <c r="D1185" s="73">
        <f>BILANCA!E208</f>
        <v>193419.55</v>
      </c>
      <c r="E1185" s="73">
        <v>0</v>
      </c>
      <c r="F1185" s="73">
        <v>0</v>
      </c>
      <c r="G1185" s="74">
        <f t="shared" si="38"/>
        <v>118699.21778000001</v>
      </c>
      <c r="H1185" s="74">
        <f t="shared" si="37"/>
        <v>0.66000000000349246</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132722.81</v>
      </c>
      <c r="D1188" s="73">
        <f>BILANCA!E211</f>
        <v>132722.81</v>
      </c>
      <c r="E1188" s="73">
        <v>0</v>
      </c>
      <c r="F1188" s="73">
        <v>0</v>
      </c>
      <c r="G1188" s="74">
        <f t="shared" si="38"/>
        <v>81624.528149999998</v>
      </c>
      <c r="H1188" s="74">
        <f t="shared" si="37"/>
        <v>0.38000000000465661</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3662592.9099999997</v>
      </c>
      <c r="D1214" s="73">
        <f>BILANCA!E237</f>
        <v>3810040.6199999992</v>
      </c>
      <c r="E1214" s="73">
        <v>0</v>
      </c>
      <c r="F1214" s="73">
        <v>0</v>
      </c>
      <c r="G1214" s="74">
        <f t="shared" si="38"/>
        <v>2606297.7286499995</v>
      </c>
      <c r="H1214" s="74">
        <f t="shared" si="37"/>
        <v>0.47000000113621354</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3966031.11</v>
      </c>
      <c r="D1215" s="73">
        <f>BILANCA!E238</f>
        <v>4252017.4499999993</v>
      </c>
      <c r="E1215" s="73">
        <v>0</v>
      </c>
      <c r="F1215" s="73">
        <v>0</v>
      </c>
      <c r="G1215" s="74">
        <f t="shared" si="38"/>
        <v>2893055.3143199999</v>
      </c>
      <c r="H1215" s="74">
        <f t="shared" si="37"/>
        <v>0.55999999912455678</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4299534.71</v>
      </c>
      <c r="D1216" s="73">
        <f>BILANCA!E239</f>
        <v>4578159.8099999996</v>
      </c>
      <c r="E1216" s="73">
        <v>0</v>
      </c>
      <c r="F1216" s="73">
        <v>0</v>
      </c>
      <c r="G1216" s="74">
        <f t="shared" si="38"/>
        <v>3135214.05889</v>
      </c>
      <c r="H1216" s="74">
        <f t="shared" si="37"/>
        <v>0.48000000044703484</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4299534.71</v>
      </c>
      <c r="D1217" s="73">
        <f>BILANCA!E240</f>
        <v>4578159.8099999996</v>
      </c>
      <c r="E1217" s="73">
        <v>0</v>
      </c>
      <c r="F1217" s="73">
        <v>0</v>
      </c>
      <c r="G1217" s="74">
        <f t="shared" si="38"/>
        <v>3148669.91322</v>
      </c>
      <c r="H1217" s="74">
        <f t="shared" si="37"/>
        <v>0.48000000044703484</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333503.59999999998</v>
      </c>
      <c r="D1219" s="73">
        <f>BILANCA!E242</f>
        <v>326142.36</v>
      </c>
      <c r="E1219" s="73">
        <v>0</v>
      </c>
      <c r="F1219" s="73">
        <v>0</v>
      </c>
      <c r="G1219" s="74">
        <f t="shared" si="38"/>
        <v>232646.04351999998</v>
      </c>
      <c r="H1219" s="74">
        <f t="shared" si="39"/>
        <v>0.76000000000931323</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333503.59999999998</v>
      </c>
      <c r="D1220" s="73">
        <f>BILANCA!E243</f>
        <v>326142.36</v>
      </c>
      <c r="E1220" s="73">
        <v>0</v>
      </c>
      <c r="F1220" s="73">
        <v>0</v>
      </c>
      <c r="G1220" s="74">
        <f t="shared" si="38"/>
        <v>233631.83184</v>
      </c>
      <c r="H1220" s="74">
        <f t="shared" si="39"/>
        <v>0.76000000000931323</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-336451.54000000004</v>
      </c>
      <c r="D1222" s="73">
        <f>BILANCA!E245</f>
        <v>-470348.34000000008</v>
      </c>
      <c r="E1222" s="73">
        <v>0</v>
      </c>
      <c r="F1222" s="73">
        <v>0</v>
      </c>
      <c r="G1222" s="74">
        <f t="shared" si="38"/>
        <v>-305238.42458000005</v>
      </c>
      <c r="H1222" s="74">
        <f t="shared" si="39"/>
        <v>0.80000000004656613</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1210994.26</v>
      </c>
      <c r="D1223" s="73">
        <f>BILANCA!E246</f>
        <v>1368566.95</v>
      </c>
      <c r="E1223" s="73">
        <v>0</v>
      </c>
      <c r="F1223" s="73">
        <v>0</v>
      </c>
      <c r="G1223" s="74">
        <f t="shared" si="38"/>
        <v>947550.75839999993</v>
      </c>
      <c r="H1223" s="74">
        <f t="shared" si="39"/>
        <v>0.31000000005587935</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1035577.46</v>
      </c>
      <c r="D1224" s="73">
        <f>BILANCA!E247</f>
        <v>1209884.23</v>
      </c>
      <c r="E1224" s="73">
        <v>0</v>
      </c>
      <c r="F1224" s="73">
        <v>0</v>
      </c>
      <c r="G1224" s="74">
        <f t="shared" si="38"/>
        <v>832738.36672000005</v>
      </c>
      <c r="H1224" s="74">
        <f t="shared" si="39"/>
        <v>0.68999999994412065</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175416.8</v>
      </c>
      <c r="D1226" s="73">
        <f>BILANCA!E249</f>
        <v>158682.72</v>
      </c>
      <c r="E1226" s="73">
        <v>0</v>
      </c>
      <c r="F1226" s="73">
        <v>0</v>
      </c>
      <c r="G1226" s="74">
        <f t="shared" si="38"/>
        <v>119746.08431999999</v>
      </c>
      <c r="H1226" s="74">
        <f t="shared" si="39"/>
        <v>0.48000000001047738</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1547445.8</v>
      </c>
      <c r="D1227" s="73">
        <f>BILANCA!E250</f>
        <v>1838915.29</v>
      </c>
      <c r="E1227" s="73">
        <v>0</v>
      </c>
      <c r="F1227" s="73">
        <v>0</v>
      </c>
      <c r="G1227" s="74">
        <f t="shared" si="38"/>
        <v>1274967.4367199999</v>
      </c>
      <c r="H1227" s="74">
        <f t="shared" si="39"/>
        <v>0.48999999999068677</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1547445.8</v>
      </c>
      <c r="D1229" s="73">
        <f>BILANCA!E252</f>
        <v>1838915.29</v>
      </c>
      <c r="E1229" s="73">
        <v>0</v>
      </c>
      <c r="F1229" s="73">
        <v>0</v>
      </c>
      <c r="G1229" s="74">
        <f t="shared" si="38"/>
        <v>1285417.98948</v>
      </c>
      <c r="H1229" s="74">
        <f t="shared" si="39"/>
        <v>0.48999999999068677</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1885.83</v>
      </c>
      <c r="D1231" s="73">
        <f>BILANCA!E254</f>
        <v>1885.83</v>
      </c>
      <c r="E1231" s="73">
        <v>0</v>
      </c>
      <c r="F1231" s="73">
        <v>0</v>
      </c>
      <c r="G1231" s="74">
        <f t="shared" si="38"/>
        <v>1403.0575199999998</v>
      </c>
      <c r="H1231" s="74">
        <f t="shared" si="39"/>
        <v>0.34000000000014552</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34899.17</v>
      </c>
      <c r="D1232" s="73">
        <f>BILANCA!E255</f>
        <v>30257.34</v>
      </c>
      <c r="E1232" s="73">
        <v>0</v>
      </c>
      <c r="F1232" s="73">
        <v>0</v>
      </c>
      <c r="G1232" s="74">
        <f t="shared" si="38"/>
        <v>23758.048649999997</v>
      </c>
      <c r="H1232" s="74">
        <f t="shared" si="39"/>
        <v>0.50999999999839929</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0.08</v>
      </c>
      <c r="D1235" s="73">
        <f>BILANCA!E258</f>
        <v>0.08</v>
      </c>
      <c r="E1235" s="73">
        <v>0</v>
      </c>
      <c r="F1235" s="73">
        <v>0</v>
      </c>
      <c r="G1235" s="74">
        <f t="shared" si="38"/>
        <v>6.0480000000000006E-2</v>
      </c>
      <c r="H1235" s="74">
        <f t="shared" si="39"/>
        <v>0.16</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1689920.86</v>
      </c>
      <c r="D1236" s="73">
        <f>BILANCA!E259</f>
        <v>1486368.15</v>
      </c>
      <c r="E1236" s="73">
        <v>0</v>
      </c>
      <c r="F1236" s="73">
        <v>0</v>
      </c>
      <c r="G1236" s="74">
        <f t="shared" si="38"/>
        <v>1179652.2614799999</v>
      </c>
      <c r="H1236" s="74">
        <f t="shared" si="39"/>
        <v>0.28999999980442226</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1689920.86</v>
      </c>
      <c r="D1237" s="73">
        <f>BILANCA!E260</f>
        <v>1486368.15</v>
      </c>
      <c r="E1237" s="73">
        <v>0</v>
      </c>
      <c r="F1237" s="73">
        <v>0</v>
      </c>
      <c r="G1237" s="74">
        <f t="shared" si="38"/>
        <v>1184314.9186399998</v>
      </c>
      <c r="H1237" s="74">
        <f t="shared" si="39"/>
        <v>0.28999999980442226</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65955.73</v>
      </c>
      <c r="D1240" s="73">
        <f>BILANCA!E264</f>
        <v>60502.76</v>
      </c>
      <c r="E1240" s="73">
        <v>0</v>
      </c>
      <c r="F1240" s="73">
        <v>0</v>
      </c>
      <c r="G1240" s="74">
        <f t="shared" ref="G1240:G1303" si="40">B1240/1000*C1240+B1240/500*D1240</f>
        <v>48049.041250000002</v>
      </c>
      <c r="H1240" s="74">
        <f t="shared" si="39"/>
        <v>0.51000000000203727</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1802</v>
      </c>
      <c r="D1244" s="73">
        <f>BILANCA!E268</f>
        <v>4579.04</v>
      </c>
      <c r="E1244" s="73">
        <v>0</v>
      </c>
      <c r="F1244" s="73">
        <v>0</v>
      </c>
      <c r="G1244" s="74">
        <f t="shared" si="40"/>
        <v>2860.58088</v>
      </c>
      <c r="H1244" s="74">
        <f t="shared" si="39"/>
        <v>3.999999999996362E-2</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43</v>
      </c>
      <c r="E1245" s="73">
        <v>0</v>
      </c>
      <c r="F1245" s="73">
        <v>0</v>
      </c>
      <c r="G1245" s="74">
        <f t="shared" si="40"/>
        <v>22.532</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1564.61</v>
      </c>
      <c r="D1247" s="73">
        <f>BILANCA!E271</f>
        <v>1439.32</v>
      </c>
      <c r="E1247" s="73">
        <v>0</v>
      </c>
      <c r="F1247" s="73">
        <v>0</v>
      </c>
      <c r="G1247" s="74">
        <f t="shared" si="40"/>
        <v>1173.018</v>
      </c>
      <c r="H1247" s="74">
        <f t="shared" si="39"/>
        <v>0.71000000000003638</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288850.02</v>
      </c>
      <c r="D1263" s="73">
        <f>BILANCA!E287</f>
        <v>411326.39</v>
      </c>
      <c r="E1263" s="73">
        <v>0</v>
      </c>
      <c r="F1263" s="73">
        <v>0</v>
      </c>
      <c r="G1263" s="74">
        <f t="shared" si="40"/>
        <v>311220.78400000004</v>
      </c>
      <c r="H1263" s="74">
        <f t="shared" si="39"/>
        <v>0.41000000003259629</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136244.56</v>
      </c>
      <c r="D1264" s="73">
        <f>BILANCA!E288</f>
        <v>161193.42000000001</v>
      </c>
      <c r="E1264" s="73">
        <v>0</v>
      </c>
      <c r="F1264" s="73">
        <v>0</v>
      </c>
      <c r="G1264" s="74">
        <f t="shared" si="40"/>
        <v>128875.42340000003</v>
      </c>
      <c r="H1264" s="74">
        <f t="shared" si="39"/>
        <v>0.86000000001513399</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325181.84000000003</v>
      </c>
      <c r="D1265" s="73">
        <f>BILANCA!E289</f>
        <v>115798.86</v>
      </c>
      <c r="E1265" s="73">
        <v>0</v>
      </c>
      <c r="F1265" s="73">
        <v>0</v>
      </c>
      <c r="G1265" s="74">
        <f t="shared" si="40"/>
        <v>157011.83591999998</v>
      </c>
      <c r="H1265" s="74">
        <f t="shared" si="39"/>
        <v>0.29999999997380655</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19446.61</v>
      </c>
      <c r="E1266" s="73">
        <v>0</v>
      </c>
      <c r="F1266" s="73">
        <v>0</v>
      </c>
      <c r="G1266" s="74">
        <f t="shared" si="40"/>
        <v>11006.78126</v>
      </c>
      <c r="H1266" s="74">
        <f t="shared" si="39"/>
        <v>0.38999999999941792</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333503.59999999998</v>
      </c>
      <c r="D1269" s="73">
        <f>BILANCA!E293</f>
        <v>326142.36</v>
      </c>
      <c r="E1269" s="73">
        <v>0</v>
      </c>
      <c r="F1269" s="73">
        <v>0</v>
      </c>
      <c r="G1269" s="74">
        <f t="shared" si="40"/>
        <v>281935.45951999992</v>
      </c>
      <c r="H1269" s="74">
        <f t="shared" si="39"/>
        <v>0.76000000000931323</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47313.55</v>
      </c>
      <c r="D1271" s="73">
        <f>BILANCA!E295</f>
        <v>47313.55</v>
      </c>
      <c r="E1271" s="73">
        <v>0</v>
      </c>
      <c r="F1271" s="73">
        <v>0</v>
      </c>
      <c r="G1271" s="74">
        <f t="shared" si="40"/>
        <v>40878.907200000001</v>
      </c>
      <c r="H1271" s="74">
        <f t="shared" si="39"/>
        <v>0.89999999999417923</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2096.98</v>
      </c>
      <c r="D1275" s="73">
        <f>BILANCA!E299</f>
        <v>2097</v>
      </c>
      <c r="E1275" s="73">
        <v>0</v>
      </c>
      <c r="F1275" s="73">
        <v>0</v>
      </c>
      <c r="G1275" s="74">
        <f t="shared" si="40"/>
        <v>1836.9661599999999</v>
      </c>
      <c r="H1275" s="74">
        <f t="shared" si="39"/>
        <v>1.999999999998181E-2</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393583.45</v>
      </c>
      <c r="D1299" s="78">
        <f>'RAS-funkcijski'!E5</f>
        <v>182838.81</v>
      </c>
      <c r="E1299" s="78">
        <v>0</v>
      </c>
      <c r="F1299" s="78">
        <v>0</v>
      </c>
      <c r="G1299" s="79">
        <f t="shared" si="40"/>
        <v>759.26107000000002</v>
      </c>
      <c r="H1299" s="79">
        <f t="shared" si="41"/>
        <v>0.64000000001396984</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55551.96</v>
      </c>
      <c r="D1300" s="73">
        <f>'RAS-funkcijski'!E6</f>
        <v>88104.55</v>
      </c>
      <c r="E1300" s="73">
        <v>0</v>
      </c>
      <c r="F1300" s="73">
        <v>0</v>
      </c>
      <c r="G1300" s="74">
        <f t="shared" si="40"/>
        <v>463.52212000000003</v>
      </c>
      <c r="H1300" s="74">
        <f t="shared" si="41"/>
        <v>0.48999999999796273</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55551.96</v>
      </c>
      <c r="D1301" s="73">
        <f>'RAS-funkcijski'!E7</f>
        <v>88104.55</v>
      </c>
      <c r="E1301" s="73">
        <v>0</v>
      </c>
      <c r="F1301" s="73">
        <v>0</v>
      </c>
      <c r="G1301" s="74">
        <f t="shared" si="40"/>
        <v>695.28318000000002</v>
      </c>
      <c r="H1301" s="74">
        <f t="shared" si="41"/>
        <v>0.48999999999796273</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338031.49</v>
      </c>
      <c r="D1307" s="73">
        <f>'RAS-funkcijski'!E13</f>
        <v>94734.26</v>
      </c>
      <c r="E1307" s="73">
        <v>0</v>
      </c>
      <c r="F1307" s="73">
        <v>0</v>
      </c>
      <c r="G1307" s="74">
        <f t="shared" si="42"/>
        <v>4747.5000899999995</v>
      </c>
      <c r="H1307" s="74">
        <f t="shared" si="41"/>
        <v>0.74999999998544808</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337102.43</v>
      </c>
      <c r="D1308" s="73">
        <f>'RAS-funkcijski'!E14</f>
        <v>93805.2</v>
      </c>
      <c r="E1308" s="73">
        <v>0</v>
      </c>
      <c r="F1308" s="73">
        <v>0</v>
      </c>
      <c r="G1308" s="74">
        <f t="shared" si="42"/>
        <v>5247.1283000000003</v>
      </c>
      <c r="H1308" s="74">
        <f t="shared" si="41"/>
        <v>0.6299999999901047</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929.06</v>
      </c>
      <c r="D1310" s="73">
        <f>'RAS-funkcijski'!E16</f>
        <v>929.06</v>
      </c>
      <c r="E1310" s="73">
        <v>0</v>
      </c>
      <c r="F1310" s="73">
        <v>0</v>
      </c>
      <c r="G1310" s="74">
        <f t="shared" si="42"/>
        <v>33.446159999999999</v>
      </c>
      <c r="H1310" s="74">
        <f t="shared" si="41"/>
        <v>0.11999999999989086</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8450.75</v>
      </c>
      <c r="D1322" s="73">
        <f>'RAS-funkcijski'!E28</f>
        <v>9000</v>
      </c>
      <c r="E1322" s="73">
        <v>0</v>
      </c>
      <c r="F1322" s="73">
        <v>0</v>
      </c>
      <c r="G1322" s="74">
        <f t="shared" si="42"/>
        <v>634.81799999999998</v>
      </c>
      <c r="H1322" s="74">
        <f t="shared" si="41"/>
        <v>0.25</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8450.75</v>
      </c>
      <c r="D1324" s="73">
        <f>'RAS-funkcijski'!E30</f>
        <v>9000</v>
      </c>
      <c r="E1324" s="73">
        <v>0</v>
      </c>
      <c r="F1324" s="73">
        <v>0</v>
      </c>
      <c r="G1324" s="74">
        <f t="shared" si="42"/>
        <v>687.71949999999993</v>
      </c>
      <c r="H1324" s="74">
        <f t="shared" si="41"/>
        <v>0.25</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270794.94</v>
      </c>
      <c r="D1329" s="73">
        <f>'RAS-funkcijski'!E35</f>
        <v>161016.21000000002</v>
      </c>
      <c r="E1329" s="73">
        <v>0</v>
      </c>
      <c r="F1329" s="73">
        <v>0</v>
      </c>
      <c r="G1329" s="74">
        <f t="shared" si="42"/>
        <v>18377.648160000001</v>
      </c>
      <c r="H1329" s="74">
        <f t="shared" si="41"/>
        <v>0.27000000001862645</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213110.21000000002</v>
      </c>
      <c r="D1330" s="73">
        <f>'RAS-funkcijski'!E36</f>
        <v>145328.71000000002</v>
      </c>
      <c r="E1330" s="73">
        <v>0</v>
      </c>
      <c r="F1330" s="73">
        <v>0</v>
      </c>
      <c r="G1330" s="74">
        <f t="shared" si="42"/>
        <v>16120.564160000002</v>
      </c>
      <c r="H1330" s="74">
        <f t="shared" si="41"/>
        <v>0.5</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12560.04</v>
      </c>
      <c r="D1331" s="73">
        <f>'RAS-funkcijski'!E37</f>
        <v>4545.32</v>
      </c>
      <c r="E1331" s="73">
        <v>0</v>
      </c>
      <c r="F1331" s="73">
        <v>0</v>
      </c>
      <c r="G1331" s="74">
        <f t="shared" si="42"/>
        <v>714.47244000000001</v>
      </c>
      <c r="H1331" s="74">
        <f t="shared" si="41"/>
        <v>0.36000000000058208</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200550.17</v>
      </c>
      <c r="D1332" s="73">
        <f>'RAS-funkcijski'!E38</f>
        <v>140783.39000000001</v>
      </c>
      <c r="E1332" s="73">
        <v>0</v>
      </c>
      <c r="F1332" s="73">
        <v>0</v>
      </c>
      <c r="G1332" s="74">
        <f t="shared" si="42"/>
        <v>16391.976300000002</v>
      </c>
      <c r="H1332" s="74">
        <f t="shared" si="41"/>
        <v>0.56000000002677552</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2120</v>
      </c>
      <c r="D1333" s="73">
        <f>'RAS-funkcijski'!E39</f>
        <v>0</v>
      </c>
      <c r="E1333" s="73">
        <v>0</v>
      </c>
      <c r="F1333" s="73">
        <v>0</v>
      </c>
      <c r="G1333" s="74">
        <f t="shared" si="42"/>
        <v>74.2</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2120</v>
      </c>
      <c r="D1334" s="73">
        <f>'RAS-funkcijski'!E40</f>
        <v>0</v>
      </c>
      <c r="E1334" s="73">
        <v>0</v>
      </c>
      <c r="F1334" s="73">
        <v>0</v>
      </c>
      <c r="G1334" s="74">
        <f t="shared" si="42"/>
        <v>76.319999999999993</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2200</v>
      </c>
      <c r="E1348" s="73">
        <v>0</v>
      </c>
      <c r="F1348" s="73">
        <v>0</v>
      </c>
      <c r="G1348" s="74">
        <f t="shared" si="42"/>
        <v>220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2200</v>
      </c>
      <c r="E1349" s="73">
        <v>0</v>
      </c>
      <c r="F1349" s="73">
        <v>0</v>
      </c>
      <c r="G1349" s="74">
        <f t="shared" si="42"/>
        <v>224.39999999999998</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8084.38</v>
      </c>
      <c r="D1354" s="73">
        <f>'RAS-funkcijski'!E60</f>
        <v>1250</v>
      </c>
      <c r="E1354" s="73">
        <v>0</v>
      </c>
      <c r="F1354" s="73">
        <v>0</v>
      </c>
      <c r="G1354" s="74">
        <f t="shared" si="42"/>
        <v>592.72528</v>
      </c>
      <c r="H1354" s="74">
        <f t="shared" si="43"/>
        <v>0.38000000000010914</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12237.5</v>
      </c>
      <c r="E1355" s="73">
        <v>0</v>
      </c>
      <c r="F1355" s="73">
        <v>0</v>
      </c>
      <c r="G1355" s="74">
        <f t="shared" si="42"/>
        <v>1395.075</v>
      </c>
      <c r="H1355" s="74">
        <f t="shared" si="43"/>
        <v>0.5</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12237.5</v>
      </c>
      <c r="E1358" s="73">
        <v>0</v>
      </c>
      <c r="F1358" s="73">
        <v>0</v>
      </c>
      <c r="G1358" s="74">
        <f t="shared" si="42"/>
        <v>1468.5</v>
      </c>
      <c r="H1358" s="74">
        <f t="shared" si="43"/>
        <v>0.5</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47480.35</v>
      </c>
      <c r="D1368" s="73">
        <f>'RAS-funkcijski'!E74</f>
        <v>0</v>
      </c>
      <c r="E1368" s="73">
        <v>0</v>
      </c>
      <c r="F1368" s="73">
        <v>0</v>
      </c>
      <c r="G1368" s="74">
        <f t="shared" ref="G1368:G1431" si="44">B1368/1000*C1368+B1368/500*D1368</f>
        <v>3323.6245000000004</v>
      </c>
      <c r="H1368" s="74">
        <f t="shared" si="43"/>
        <v>0.34999999999854481</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7730.1399999999994</v>
      </c>
      <c r="D1369" s="73">
        <f>'RAS-funkcijski'!E75</f>
        <v>8858.51</v>
      </c>
      <c r="E1369" s="73">
        <v>0</v>
      </c>
      <c r="F1369" s="73">
        <v>0</v>
      </c>
      <c r="G1369" s="74">
        <f t="shared" si="44"/>
        <v>1806.74836</v>
      </c>
      <c r="H1369" s="74">
        <f t="shared" si="43"/>
        <v>0.62999999999919964</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2696.53</v>
      </c>
      <c r="D1370" s="73">
        <f>'RAS-funkcijski'!E76</f>
        <v>2882.44</v>
      </c>
      <c r="E1370" s="73">
        <v>0</v>
      </c>
      <c r="F1370" s="73">
        <v>0</v>
      </c>
      <c r="G1370" s="74">
        <f t="shared" si="44"/>
        <v>609.22151999999994</v>
      </c>
      <c r="H1370" s="74">
        <f t="shared" si="43"/>
        <v>0.90999999999985448</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5033.6099999999997</v>
      </c>
      <c r="D1375" s="73">
        <f>'RAS-funkcijski'!E81</f>
        <v>5976.07</v>
      </c>
      <c r="E1375" s="73">
        <v>0</v>
      </c>
      <c r="F1375" s="73">
        <v>0</v>
      </c>
      <c r="G1375" s="74">
        <f t="shared" si="44"/>
        <v>1307.90275</v>
      </c>
      <c r="H1375" s="74">
        <f t="shared" si="43"/>
        <v>0.46000000000003638</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229004.45000000004</v>
      </c>
      <c r="D1376" s="73">
        <f>'RAS-funkcijski'!E82</f>
        <v>506103.67</v>
      </c>
      <c r="E1376" s="73">
        <v>0</v>
      </c>
      <c r="F1376" s="73">
        <v>0</v>
      </c>
      <c r="G1376" s="74">
        <f t="shared" si="44"/>
        <v>96814.519619999992</v>
      </c>
      <c r="H1376" s="74">
        <f t="shared" si="43"/>
        <v>0.78000000005704351</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995.41</v>
      </c>
      <c r="D1377" s="73">
        <f>'RAS-funkcijski'!E83</f>
        <v>0</v>
      </c>
      <c r="E1377" s="73">
        <v>0</v>
      </c>
      <c r="F1377" s="73">
        <v>0</v>
      </c>
      <c r="G1377" s="74">
        <f t="shared" si="44"/>
        <v>78.637389999999996</v>
      </c>
      <c r="H1377" s="74">
        <f t="shared" si="43"/>
        <v>0.40999999999996817</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166683.64000000001</v>
      </c>
      <c r="D1378" s="73">
        <f>'RAS-funkcijski'!E84</f>
        <v>271663.31</v>
      </c>
      <c r="E1378" s="73">
        <v>0</v>
      </c>
      <c r="F1378" s="73">
        <v>0</v>
      </c>
      <c r="G1378" s="74">
        <f t="shared" si="44"/>
        <v>56800.820800000001</v>
      </c>
      <c r="H1378" s="74">
        <f t="shared" si="43"/>
        <v>0.66999999998370185</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36138.910000000003</v>
      </c>
      <c r="D1379" s="73">
        <f>'RAS-funkcijski'!E85</f>
        <v>149567.94</v>
      </c>
      <c r="E1379" s="73">
        <v>0</v>
      </c>
      <c r="F1379" s="73">
        <v>0</v>
      </c>
      <c r="G1379" s="74">
        <f t="shared" si="44"/>
        <v>27157.257990000002</v>
      </c>
      <c r="H1379" s="74">
        <f t="shared" si="43"/>
        <v>0.14999999999417923</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18856.330000000002</v>
      </c>
      <c r="D1380" s="73">
        <f>'RAS-funkcijski'!E86</f>
        <v>42828.81</v>
      </c>
      <c r="E1380" s="73">
        <v>0</v>
      </c>
      <c r="F1380" s="73">
        <v>0</v>
      </c>
      <c r="G1380" s="74">
        <f t="shared" si="44"/>
        <v>8570.1438999999991</v>
      </c>
      <c r="H1380" s="74">
        <f t="shared" si="43"/>
        <v>0.52000000000407454</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6330.16</v>
      </c>
      <c r="D1382" s="73">
        <f>'RAS-funkcijski'!E88</f>
        <v>42043.61</v>
      </c>
      <c r="E1382" s="73">
        <v>0</v>
      </c>
      <c r="F1382" s="73">
        <v>0</v>
      </c>
      <c r="G1382" s="74">
        <f t="shared" si="44"/>
        <v>7595.0599200000006</v>
      </c>
      <c r="H1382" s="74">
        <f t="shared" si="43"/>
        <v>0.5499999999992724</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15271.56</v>
      </c>
      <c r="E1383" s="73">
        <v>0</v>
      </c>
      <c r="F1383" s="73">
        <v>0</v>
      </c>
      <c r="G1383" s="74">
        <f t="shared" si="44"/>
        <v>2596.1651999999999</v>
      </c>
      <c r="H1383" s="74">
        <f t="shared" si="43"/>
        <v>0.44000000000050932</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15271.56</v>
      </c>
      <c r="E1400" s="73">
        <v>0</v>
      </c>
      <c r="F1400" s="73">
        <v>0</v>
      </c>
      <c r="G1400" s="74">
        <f t="shared" si="44"/>
        <v>3115.3982399999995</v>
      </c>
      <c r="H1400" s="74">
        <f t="shared" si="43"/>
        <v>0.44000000000050932</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10710.44</v>
      </c>
      <c r="D1401" s="73">
        <f>'RAS-funkcijski'!E107</f>
        <v>111027.5</v>
      </c>
      <c r="E1401" s="73">
        <v>0</v>
      </c>
      <c r="F1401" s="73">
        <v>0</v>
      </c>
      <c r="G1401" s="74">
        <f t="shared" si="44"/>
        <v>23974.840319999996</v>
      </c>
      <c r="H1401" s="74">
        <f t="shared" si="43"/>
        <v>0.94000000000050932</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89482.5</v>
      </c>
      <c r="E1402" s="73">
        <v>0</v>
      </c>
      <c r="F1402" s="73">
        <v>0</v>
      </c>
      <c r="G1402" s="74">
        <f t="shared" si="44"/>
        <v>18612.36</v>
      </c>
      <c r="H1402" s="74">
        <f t="shared" si="43"/>
        <v>0.5</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8045</v>
      </c>
      <c r="E1403" s="73">
        <v>0</v>
      </c>
      <c r="F1403" s="73">
        <v>0</v>
      </c>
      <c r="G1403" s="74">
        <f t="shared" si="44"/>
        <v>1689.45</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1500</v>
      </c>
      <c r="E1405" s="73">
        <v>0</v>
      </c>
      <c r="F1405" s="73">
        <v>0</v>
      </c>
      <c r="G1405" s="74">
        <f t="shared" si="44"/>
        <v>321</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10710.44</v>
      </c>
      <c r="D1407" s="73">
        <f>'RAS-funkcijski'!E113</f>
        <v>12000</v>
      </c>
      <c r="E1407" s="73">
        <v>0</v>
      </c>
      <c r="F1407" s="73">
        <v>0</v>
      </c>
      <c r="G1407" s="74">
        <f t="shared" si="44"/>
        <v>3783.4379600000002</v>
      </c>
      <c r="H1407" s="74">
        <f t="shared" si="43"/>
        <v>0.44000000000050932</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1466.37</v>
      </c>
      <c r="D1408" s="73">
        <f>'RAS-funkcijski'!E114</f>
        <v>8113.32</v>
      </c>
      <c r="E1408" s="73">
        <v>0</v>
      </c>
      <c r="F1408" s="73">
        <v>0</v>
      </c>
      <c r="G1408" s="74">
        <f t="shared" si="44"/>
        <v>1946.2311</v>
      </c>
      <c r="H1408" s="74">
        <f t="shared" si="43"/>
        <v>0.68999999999959982</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796.37</v>
      </c>
      <c r="D1409" s="73">
        <f>'RAS-funkcijski'!E115</f>
        <v>6313.32</v>
      </c>
      <c r="E1409" s="73">
        <v>0</v>
      </c>
      <c r="F1409" s="73">
        <v>0</v>
      </c>
      <c r="G1409" s="74">
        <f t="shared" si="44"/>
        <v>1489.9541099999999</v>
      </c>
      <c r="H1409" s="74">
        <f t="shared" si="43"/>
        <v>0.68999999999971351</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796.37</v>
      </c>
      <c r="D1410" s="73">
        <f>'RAS-funkcijski'!E116</f>
        <v>5023.32</v>
      </c>
      <c r="E1410" s="73">
        <v>0</v>
      </c>
      <c r="F1410" s="73">
        <v>0</v>
      </c>
      <c r="G1410" s="74">
        <f t="shared" si="44"/>
        <v>1214.4171200000001</v>
      </c>
      <c r="H1410" s="74">
        <f t="shared" ref="H1410:H1473" si="45">ABS(C1410-ROUND(C1410,0))+ABS(D1410-ROUND(D1410,0))</f>
        <v>0.68999999999971351</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1290</v>
      </c>
      <c r="E1411" s="73">
        <v>0</v>
      </c>
      <c r="F1411" s="73">
        <v>0</v>
      </c>
      <c r="G1411" s="74">
        <f t="shared" si="44"/>
        <v>291.54000000000002</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670</v>
      </c>
      <c r="D1419" s="73">
        <f>'RAS-funkcijski'!E125</f>
        <v>1800</v>
      </c>
      <c r="E1419" s="73">
        <v>0</v>
      </c>
      <c r="F1419" s="73">
        <v>0</v>
      </c>
      <c r="G1419" s="74">
        <f t="shared" si="44"/>
        <v>516.66999999999996</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115189.68999999999</v>
      </c>
      <c r="D1423" s="73">
        <f>'RAS-funkcijski'!E129</f>
        <v>171809.93</v>
      </c>
      <c r="E1423" s="73">
        <v>0</v>
      </c>
      <c r="F1423" s="73">
        <v>0</v>
      </c>
      <c r="G1423" s="74">
        <f t="shared" si="44"/>
        <v>57351.193749999999</v>
      </c>
      <c r="H1423" s="74">
        <f t="shared" si="45"/>
        <v>0.38000000001920853</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1998.17</v>
      </c>
      <c r="D1429" s="73">
        <f>'RAS-funkcijski'!E135</f>
        <v>5230.88</v>
      </c>
      <c r="E1429" s="73">
        <v>0</v>
      </c>
      <c r="F1429" s="73">
        <v>0</v>
      </c>
      <c r="G1429" s="74">
        <f t="shared" si="44"/>
        <v>1632.2508300000002</v>
      </c>
      <c r="H1429" s="74">
        <f t="shared" si="45"/>
        <v>0.28999999999996362</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81494.48</v>
      </c>
      <c r="D1430" s="73">
        <f>'RAS-funkcijski'!E136</f>
        <v>0</v>
      </c>
      <c r="E1430" s="73">
        <v>0</v>
      </c>
      <c r="F1430" s="73">
        <v>0</v>
      </c>
      <c r="G1430" s="74">
        <f t="shared" si="44"/>
        <v>10757.271360000001</v>
      </c>
      <c r="H1430" s="74">
        <f t="shared" si="45"/>
        <v>0.47999999999592546</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477.78</v>
      </c>
      <c r="D1431" s="73">
        <f>'RAS-funkcijski'!E137</f>
        <v>200</v>
      </c>
      <c r="E1431" s="73">
        <v>0</v>
      </c>
      <c r="F1431" s="73">
        <v>0</v>
      </c>
      <c r="G1431" s="74">
        <f t="shared" si="44"/>
        <v>116.74474000000001</v>
      </c>
      <c r="H1431" s="74">
        <f t="shared" si="45"/>
        <v>0.22000000000002728</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31219.26</v>
      </c>
      <c r="D1432" s="73">
        <f>'RAS-funkcijski'!E138</f>
        <v>59446.26</v>
      </c>
      <c r="E1432" s="73">
        <v>0</v>
      </c>
      <c r="F1432" s="73">
        <v>0</v>
      </c>
      <c r="G1432" s="74">
        <f t="shared" ref="G1432:G1479" si="46">B1432/1000*C1432+B1432/500*D1432</f>
        <v>20114.978520000001</v>
      </c>
      <c r="H1432" s="74">
        <f t="shared" si="45"/>
        <v>0.52000000000043656</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106932.79</v>
      </c>
      <c r="E1434" s="73">
        <v>0</v>
      </c>
      <c r="F1434" s="73">
        <v>0</v>
      </c>
      <c r="G1434" s="74">
        <f t="shared" si="46"/>
        <v>29085.71888</v>
      </c>
      <c r="H1434" s="74">
        <f t="shared" si="45"/>
        <v>0.21000000000640284</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1036930.23</v>
      </c>
      <c r="D1435" s="84">
        <f>'RAS-funkcijski'!E141</f>
        <v>1174039.51</v>
      </c>
      <c r="E1435" s="84">
        <v>0</v>
      </c>
      <c r="F1435" s="84">
        <v>0</v>
      </c>
      <c r="G1435" s="85">
        <f t="shared" si="46"/>
        <v>463746.26725000003</v>
      </c>
      <c r="H1435" s="85">
        <f t="shared" si="45"/>
        <v>0.71999999997206032</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9220.3799999999992</v>
      </c>
      <c r="E1436" s="78">
        <v>0</v>
      </c>
      <c r="F1436" s="78">
        <v>0</v>
      </c>
      <c r="G1436" s="79">
        <f t="shared" si="46"/>
        <v>18.440759999999997</v>
      </c>
      <c r="H1436" s="79">
        <f t="shared" si="45"/>
        <v>0.37999999999919964</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9220.3799999999992</v>
      </c>
      <c r="E1453" s="73">
        <v>0</v>
      </c>
      <c r="F1453" s="73">
        <v>0</v>
      </c>
      <c r="G1453" s="74">
        <f t="shared" si="46"/>
        <v>331.93367999999992</v>
      </c>
      <c r="H1453" s="74">
        <f t="shared" si="45"/>
        <v>0.37999999999919964</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9220.3799999999992</v>
      </c>
      <c r="E1461" s="73">
        <v>0</v>
      </c>
      <c r="F1461" s="73">
        <v>0</v>
      </c>
      <c r="G1461" s="74">
        <f t="shared" si="46"/>
        <v>479.45975999999996</v>
      </c>
      <c r="H1461" s="74">
        <f t="shared" si="45"/>
        <v>0.37999999999919964</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9220.3799999999992</v>
      </c>
      <c r="E1467" s="73">
        <v>0</v>
      </c>
      <c r="F1467" s="73">
        <v>0</v>
      </c>
      <c r="G1467" s="74">
        <f t="shared" si="46"/>
        <v>590.10431999999992</v>
      </c>
      <c r="H1467" s="74">
        <f t="shared" si="45"/>
        <v>0.37999999999919964</v>
      </c>
      <c r="I1467" s="82">
        <f t="shared" si="50"/>
        <v>224.23964159952769</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204284.95</v>
      </c>
      <c r="E1469" s="73">
        <v>0</v>
      </c>
      <c r="F1469" s="73">
        <v>0</v>
      </c>
      <c r="G1469" s="74">
        <f t="shared" si="46"/>
        <v>13891.376600000001</v>
      </c>
      <c r="H1469" s="74">
        <f t="shared" si="45"/>
        <v>4.9999999988358468E-2</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204284.95</v>
      </c>
      <c r="E1475" s="73">
        <v>0</v>
      </c>
      <c r="F1475" s="73">
        <v>0</v>
      </c>
      <c r="G1475" s="74">
        <f t="shared" si="46"/>
        <v>16342.796000000002</v>
      </c>
      <c r="H1475" s="74">
        <f t="shared" si="51"/>
        <v>4.9999999988358468E-2</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204284.95</v>
      </c>
      <c r="E1477" s="73">
        <v>0</v>
      </c>
      <c r="F1477" s="73">
        <v>0</v>
      </c>
      <c r="G1477" s="74">
        <f t="shared" si="46"/>
        <v>17159.935800000003</v>
      </c>
      <c r="H1477" s="74">
        <f t="shared" si="51"/>
        <v>4.9999999988358468E-2</v>
      </c>
      <c r="I1477" s="82">
        <f>G1477*H1477</f>
        <v>857.99678980023225</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1083780.02</v>
      </c>
      <c r="D1480" s="78"/>
      <c r="E1480" s="78">
        <v>0</v>
      </c>
      <c r="F1480" s="78">
        <v>0</v>
      </c>
      <c r="G1480" s="79">
        <f t="shared" ref="G1480:G1511" si="52">B1480/1000*C1480</f>
        <v>1083.7800200000001</v>
      </c>
      <c r="H1480" s="79">
        <f t="shared" ref="H1480:H1511" si="53">ABS(C1480-ROUND(C1480,0))</f>
        <v>2.0000000018626451E-2</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1197651.0699999998</v>
      </c>
      <c r="D1481" s="73">
        <v>0</v>
      </c>
      <c r="E1481" s="73">
        <v>0</v>
      </c>
      <c r="F1481" s="73">
        <v>0</v>
      </c>
      <c r="G1481" s="74">
        <f t="shared" si="52"/>
        <v>2395.3021399999998</v>
      </c>
      <c r="H1481" s="74">
        <f t="shared" si="53"/>
        <v>6.9999999832361937E-2</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681808.60999999987</v>
      </c>
      <c r="D1483" s="73">
        <v>0</v>
      </c>
      <c r="E1483" s="73">
        <v>0</v>
      </c>
      <c r="F1483" s="73">
        <v>0</v>
      </c>
      <c r="G1483" s="74">
        <f t="shared" si="52"/>
        <v>2727.2344399999997</v>
      </c>
      <c r="H1483" s="74">
        <f t="shared" si="53"/>
        <v>0.39000000013038516</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232386.21</v>
      </c>
      <c r="D1484" s="73">
        <v>0</v>
      </c>
      <c r="E1484" s="73">
        <v>0</v>
      </c>
      <c r="F1484" s="73">
        <v>0</v>
      </c>
      <c r="G1484" s="74">
        <f t="shared" si="52"/>
        <v>1161.9310499999999</v>
      </c>
      <c r="H1484" s="74">
        <f t="shared" si="53"/>
        <v>0.20999999999185093</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172319.86</v>
      </c>
      <c r="D1485" s="73">
        <v>0</v>
      </c>
      <c r="E1485" s="73">
        <v>0</v>
      </c>
      <c r="F1485" s="73">
        <v>0</v>
      </c>
      <c r="G1485" s="74">
        <f t="shared" si="52"/>
        <v>1033.9191599999999</v>
      </c>
      <c r="H1485" s="74">
        <f t="shared" si="53"/>
        <v>0.14000000001396984</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8095.54</v>
      </c>
      <c r="D1486" s="73">
        <v>0</v>
      </c>
      <c r="E1486" s="73">
        <v>0</v>
      </c>
      <c r="F1486" s="73">
        <v>0</v>
      </c>
      <c r="G1486" s="74">
        <f t="shared" si="52"/>
        <v>56.668779999999998</v>
      </c>
      <c r="H1486" s="74">
        <f t="shared" si="53"/>
        <v>0.46000000000003638</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64289.67</v>
      </c>
      <c r="D1487" s="73">
        <v>0</v>
      </c>
      <c r="E1487" s="73">
        <v>0</v>
      </c>
      <c r="F1487" s="73">
        <v>0</v>
      </c>
      <c r="G1487" s="74">
        <f t="shared" si="52"/>
        <v>514.31736000000001</v>
      </c>
      <c r="H1487" s="74">
        <f t="shared" si="53"/>
        <v>0.33000000000174623</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57219.95</v>
      </c>
      <c r="D1489" s="73">
        <v>0</v>
      </c>
      <c r="E1489" s="73">
        <v>0</v>
      </c>
      <c r="F1489" s="73">
        <v>0</v>
      </c>
      <c r="G1489" s="74">
        <f t="shared" si="52"/>
        <v>572.19949999999994</v>
      </c>
      <c r="H1489" s="74">
        <f t="shared" si="53"/>
        <v>5.0000000002910383E-2</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145000</v>
      </c>
      <c r="D1490" s="73">
        <v>0</v>
      </c>
      <c r="E1490" s="73">
        <v>0</v>
      </c>
      <c r="F1490" s="73">
        <v>0</v>
      </c>
      <c r="G1490" s="74">
        <f t="shared" si="52"/>
        <v>1595</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2497.38</v>
      </c>
      <c r="D1491" s="73">
        <v>0</v>
      </c>
      <c r="E1491" s="73">
        <v>0</v>
      </c>
      <c r="F1491" s="73">
        <v>0</v>
      </c>
      <c r="G1491" s="74">
        <f t="shared" si="52"/>
        <v>29.968560000000004</v>
      </c>
      <c r="H1491" s="74">
        <f t="shared" si="53"/>
        <v>0.38000000000010914</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515842.46</v>
      </c>
      <c r="D1492" s="73">
        <v>0</v>
      </c>
      <c r="E1492" s="73">
        <v>0</v>
      </c>
      <c r="F1492" s="73">
        <v>0</v>
      </c>
      <c r="G1492" s="74">
        <f t="shared" si="52"/>
        <v>6705.9519799999998</v>
      </c>
      <c r="H1492" s="74">
        <f t="shared" si="53"/>
        <v>0.46000000002095476</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1247523.45</v>
      </c>
      <c r="D1499" s="73">
        <v>0</v>
      </c>
      <c r="E1499" s="73">
        <v>0</v>
      </c>
      <c r="F1499" s="73">
        <v>0</v>
      </c>
      <c r="G1499" s="74">
        <f t="shared" si="52"/>
        <v>24950.469000000001</v>
      </c>
      <c r="H1499" s="74">
        <f t="shared" si="53"/>
        <v>0.44999999995343387</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534383.38</v>
      </c>
      <c r="D1501" s="73">
        <v>0</v>
      </c>
      <c r="E1501" s="73">
        <v>0</v>
      </c>
      <c r="F1501" s="73">
        <v>0</v>
      </c>
      <c r="G1501" s="74">
        <f t="shared" si="52"/>
        <v>11756.434359999999</v>
      </c>
      <c r="H1501" s="74">
        <f t="shared" si="53"/>
        <v>0.38000000000465661</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218588.21</v>
      </c>
      <c r="D1502" s="73">
        <v>0</v>
      </c>
      <c r="E1502" s="73">
        <v>0</v>
      </c>
      <c r="F1502" s="73">
        <v>0</v>
      </c>
      <c r="G1502" s="74">
        <f t="shared" si="52"/>
        <v>5027.5288299999993</v>
      </c>
      <c r="H1502" s="74">
        <f t="shared" si="53"/>
        <v>0.20999999999185093</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192955.28</v>
      </c>
      <c r="D1503" s="73">
        <v>0</v>
      </c>
      <c r="E1503" s="73">
        <v>0</v>
      </c>
      <c r="F1503" s="73">
        <v>0</v>
      </c>
      <c r="G1503" s="74">
        <f t="shared" si="52"/>
        <v>4630.9267200000004</v>
      </c>
      <c r="H1503" s="74">
        <f t="shared" si="53"/>
        <v>0.27999999999883585</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3088.18</v>
      </c>
      <c r="D1504" s="73">
        <v>0</v>
      </c>
      <c r="E1504" s="73">
        <v>0</v>
      </c>
      <c r="F1504" s="73">
        <v>0</v>
      </c>
      <c r="G1504" s="74">
        <f t="shared" si="52"/>
        <v>77.204499999999996</v>
      </c>
      <c r="H1504" s="74">
        <f t="shared" si="53"/>
        <v>0.17999999999983629</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38586.14</v>
      </c>
      <c r="D1505" s="73">
        <v>0</v>
      </c>
      <c r="E1505" s="73">
        <v>0</v>
      </c>
      <c r="F1505" s="73">
        <v>0</v>
      </c>
      <c r="G1505" s="74">
        <f t="shared" si="52"/>
        <v>1003.2396399999999</v>
      </c>
      <c r="H1505" s="74">
        <f t="shared" si="53"/>
        <v>0.13999999999941792</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58668.21</v>
      </c>
      <c r="D1507" s="73">
        <v>0</v>
      </c>
      <c r="E1507" s="73">
        <v>0</v>
      </c>
      <c r="F1507" s="73">
        <v>0</v>
      </c>
      <c r="G1507" s="74">
        <f t="shared" si="52"/>
        <v>1642.7098800000001</v>
      </c>
      <c r="H1507" s="74">
        <f t="shared" si="53"/>
        <v>0.20999999999912689</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20000</v>
      </c>
      <c r="D1508" s="73">
        <v>0</v>
      </c>
      <c r="E1508" s="73">
        <v>0</v>
      </c>
      <c r="F1508" s="73">
        <v>0</v>
      </c>
      <c r="G1508" s="74">
        <f t="shared" si="52"/>
        <v>580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2497.36</v>
      </c>
      <c r="D1509" s="73">
        <v>0</v>
      </c>
      <c r="E1509" s="73">
        <v>0</v>
      </c>
      <c r="F1509" s="73">
        <v>0</v>
      </c>
      <c r="G1509" s="74">
        <f t="shared" si="52"/>
        <v>74.9208</v>
      </c>
      <c r="H1509" s="74">
        <f t="shared" si="53"/>
        <v>0.36000000000012733</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705778.83</v>
      </c>
      <c r="D1510" s="73">
        <v>0</v>
      </c>
      <c r="E1510" s="73">
        <v>0</v>
      </c>
      <c r="F1510" s="73">
        <v>0</v>
      </c>
      <c r="G1510" s="74">
        <f t="shared" si="52"/>
        <v>21879.14373</v>
      </c>
      <c r="H1510" s="74">
        <f t="shared" si="53"/>
        <v>0.17000000004190952</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7361.24</v>
      </c>
      <c r="D1511" s="73">
        <v>0</v>
      </c>
      <c r="E1511" s="73">
        <v>0</v>
      </c>
      <c r="F1511" s="73">
        <v>0</v>
      </c>
      <c r="G1511" s="74">
        <f t="shared" si="52"/>
        <v>235.55967999999999</v>
      </c>
      <c r="H1511" s="74">
        <f t="shared" si="53"/>
        <v>0.23999999999978172</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7361.24</v>
      </c>
      <c r="D1515" s="73">
        <v>0</v>
      </c>
      <c r="E1515" s="73">
        <v>0</v>
      </c>
      <c r="F1515" s="73">
        <v>0</v>
      </c>
      <c r="G1515" s="74">
        <f t="shared" si="54"/>
        <v>265.00463999999999</v>
      </c>
      <c r="H1515" s="74">
        <f t="shared" si="55"/>
        <v>0.23999999999978172</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1033907.6399999999</v>
      </c>
      <c r="D1517" s="73">
        <v>0</v>
      </c>
      <c r="E1517" s="73">
        <v>0</v>
      </c>
      <c r="F1517" s="73">
        <v>0</v>
      </c>
      <c r="G1517" s="74">
        <f t="shared" si="54"/>
        <v>39288.490319999997</v>
      </c>
      <c r="H1517" s="74">
        <f t="shared" si="55"/>
        <v>0.36000000010244548</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527125.25</v>
      </c>
      <c r="D1518" s="73">
        <v>0</v>
      </c>
      <c r="E1518" s="73">
        <v>0</v>
      </c>
      <c r="F1518" s="73">
        <v>0</v>
      </c>
      <c r="G1518" s="74">
        <f t="shared" si="54"/>
        <v>20557.884750000001</v>
      </c>
      <c r="H1518" s="74">
        <f t="shared" si="55"/>
        <v>0.25</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411326.39</v>
      </c>
      <c r="D1524" s="73">
        <v>0</v>
      </c>
      <c r="E1524" s="73">
        <v>0</v>
      </c>
      <c r="F1524" s="73">
        <v>0</v>
      </c>
      <c r="G1524" s="74">
        <f t="shared" si="54"/>
        <v>18509.687549999999</v>
      </c>
      <c r="H1524" s="74">
        <f t="shared" si="55"/>
        <v>0.39000000001396984</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52201.039999999994</v>
      </c>
      <c r="D1530" s="73">
        <v>0</v>
      </c>
      <c r="E1530" s="73">
        <v>0</v>
      </c>
      <c r="F1530" s="73">
        <v>0</v>
      </c>
      <c r="G1530" s="74">
        <f t="shared" si="54"/>
        <v>2662.2530399999996</v>
      </c>
      <c r="H1530" s="74">
        <f t="shared" si="55"/>
        <v>3.9999999993597157E-2</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3537.4</v>
      </c>
      <c r="D1531" s="73">
        <v>0</v>
      </c>
      <c r="E1531" s="73">
        <v>0</v>
      </c>
      <c r="F1531" s="73">
        <v>0</v>
      </c>
      <c r="G1531" s="74">
        <f t="shared" si="54"/>
        <v>183.94479999999999</v>
      </c>
      <c r="H1531" s="74">
        <f t="shared" si="55"/>
        <v>0.40000000000009095</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12836.07</v>
      </c>
      <c r="D1532" s="73">
        <v>0</v>
      </c>
      <c r="E1532" s="73">
        <v>0</v>
      </c>
      <c r="F1532" s="73">
        <v>0</v>
      </c>
      <c r="G1532" s="74">
        <f t="shared" si="54"/>
        <v>680.31170999999995</v>
      </c>
      <c r="H1532" s="74">
        <f t="shared" si="55"/>
        <v>6.9999999999708962E-2</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9337.3799999999992</v>
      </c>
      <c r="D1533" s="73">
        <v>0</v>
      </c>
      <c r="E1533" s="73">
        <v>0</v>
      </c>
      <c r="F1533" s="73">
        <v>0</v>
      </c>
      <c r="G1533" s="74">
        <f t="shared" si="54"/>
        <v>504.21851999999996</v>
      </c>
      <c r="H1533" s="74">
        <f t="shared" si="55"/>
        <v>0.37999999999919964</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26490.19</v>
      </c>
      <c r="D1534" s="73">
        <v>0</v>
      </c>
      <c r="E1534" s="73">
        <v>0</v>
      </c>
      <c r="F1534" s="73">
        <v>0</v>
      </c>
      <c r="G1534" s="74">
        <f t="shared" si="54"/>
        <v>1456.96045</v>
      </c>
      <c r="H1534" s="74">
        <f t="shared" si="55"/>
        <v>0.18999999999869033</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6409.5499999999993</v>
      </c>
      <c r="D1535" s="73">
        <v>0</v>
      </c>
      <c r="E1535" s="73">
        <v>0</v>
      </c>
      <c r="F1535" s="73">
        <v>0</v>
      </c>
      <c r="G1535" s="74">
        <f t="shared" si="54"/>
        <v>358.93479999999994</v>
      </c>
      <c r="H1535" s="74">
        <f t="shared" si="55"/>
        <v>0.4500000000007276</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89.15</v>
      </c>
      <c r="D1536" s="73">
        <v>0</v>
      </c>
      <c r="E1536" s="73">
        <v>0</v>
      </c>
      <c r="F1536" s="73">
        <v>0</v>
      </c>
      <c r="G1536" s="74">
        <f t="shared" si="54"/>
        <v>5.0815500000000009</v>
      </c>
      <c r="H1536" s="74">
        <f t="shared" si="55"/>
        <v>0.15000000000000568</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944</v>
      </c>
      <c r="D1538" s="73">
        <v>0</v>
      </c>
      <c r="E1538" s="73">
        <v>0</v>
      </c>
      <c r="F1538" s="73">
        <v>0</v>
      </c>
      <c r="G1538" s="74">
        <f t="shared" si="54"/>
        <v>55.695999999999998</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5376.4</v>
      </c>
      <c r="D1539" s="73">
        <v>0</v>
      </c>
      <c r="E1539" s="73">
        <v>0</v>
      </c>
      <c r="F1539" s="73">
        <v>0</v>
      </c>
      <c r="G1539" s="74">
        <f t="shared" si="54"/>
        <v>322.58399999999995</v>
      </c>
      <c r="H1539" s="74">
        <f t="shared" si="55"/>
        <v>0.3999999999996362</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108338.35</v>
      </c>
      <c r="D1540" s="73">
        <v>0</v>
      </c>
      <c r="E1540" s="73">
        <v>0</v>
      </c>
      <c r="F1540" s="73">
        <v>0</v>
      </c>
      <c r="G1540" s="74">
        <f t="shared" si="54"/>
        <v>6608.6393500000004</v>
      </c>
      <c r="H1540" s="74">
        <f t="shared" si="55"/>
        <v>0.35000000000582077</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12899.3</v>
      </c>
      <c r="D1541" s="73">
        <v>0</v>
      </c>
      <c r="E1541" s="73">
        <v>0</v>
      </c>
      <c r="F1541" s="73">
        <v>0</v>
      </c>
      <c r="G1541" s="74">
        <f t="shared" si="54"/>
        <v>799.75659999999993</v>
      </c>
      <c r="H1541" s="74">
        <f t="shared" si="55"/>
        <v>0.2999999999992724</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33124.32</v>
      </c>
      <c r="D1542" s="73">
        <v>0</v>
      </c>
      <c r="E1542" s="73">
        <v>0</v>
      </c>
      <c r="F1542" s="73">
        <v>0</v>
      </c>
      <c r="G1542" s="74">
        <f t="shared" si="54"/>
        <v>2086.8321599999999</v>
      </c>
      <c r="H1542" s="74">
        <f t="shared" si="55"/>
        <v>0.31999999999970896</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4424.1899999999996</v>
      </c>
      <c r="D1543" s="73">
        <v>0</v>
      </c>
      <c r="E1543" s="73">
        <v>0</v>
      </c>
      <c r="F1543" s="73">
        <v>0</v>
      </c>
      <c r="G1543" s="74">
        <f t="shared" si="54"/>
        <v>283.14815999999996</v>
      </c>
      <c r="H1543" s="74">
        <f t="shared" si="55"/>
        <v>0.18999999999959982</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57890.54</v>
      </c>
      <c r="D1544" s="73">
        <v>0</v>
      </c>
      <c r="E1544" s="73">
        <v>0</v>
      </c>
      <c r="F1544" s="73">
        <v>0</v>
      </c>
      <c r="G1544" s="74">
        <f t="shared" ref="G1544:G1580" si="56">B1544/1000*C1544</f>
        <v>3762.8851</v>
      </c>
      <c r="H1544" s="74">
        <f t="shared" ref="H1544:H1580" si="57">ABS(C1544-ROUND(C1544,0))</f>
        <v>0.45999999999912689</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80459.78</v>
      </c>
      <c r="D1550" s="73">
        <v>0</v>
      </c>
      <c r="E1550" s="73">
        <v>0</v>
      </c>
      <c r="F1550" s="73">
        <v>0</v>
      </c>
      <c r="G1550" s="74">
        <f t="shared" si="56"/>
        <v>5712.6443799999997</v>
      </c>
      <c r="H1550" s="74">
        <f t="shared" si="57"/>
        <v>0.22000000000116415</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1969.61</v>
      </c>
      <c r="D1551" s="73">
        <v>0</v>
      </c>
      <c r="E1551" s="73">
        <v>0</v>
      </c>
      <c r="F1551" s="73">
        <v>0</v>
      </c>
      <c r="G1551" s="74">
        <f t="shared" si="56"/>
        <v>141.81191999999999</v>
      </c>
      <c r="H1551" s="74">
        <f t="shared" si="57"/>
        <v>0.39000000000010004</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4201.6899999999996</v>
      </c>
      <c r="D1552" s="73">
        <v>0</v>
      </c>
      <c r="E1552" s="73">
        <v>0</v>
      </c>
      <c r="F1552" s="73">
        <v>0</v>
      </c>
      <c r="G1552" s="74">
        <f t="shared" si="56"/>
        <v>306.72336999999993</v>
      </c>
      <c r="H1552" s="74">
        <f t="shared" si="57"/>
        <v>0.31000000000040018</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101.73</v>
      </c>
      <c r="D1553" s="73">
        <v>0</v>
      </c>
      <c r="E1553" s="73">
        <v>0</v>
      </c>
      <c r="F1553" s="73">
        <v>0</v>
      </c>
      <c r="G1553" s="74">
        <f t="shared" si="56"/>
        <v>7.5280199999999997</v>
      </c>
      <c r="H1553" s="74">
        <f t="shared" si="57"/>
        <v>0.26999999999999602</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74186.75</v>
      </c>
      <c r="D1554" s="73">
        <v>0</v>
      </c>
      <c r="E1554" s="73">
        <v>0</v>
      </c>
      <c r="F1554" s="73">
        <v>0</v>
      </c>
      <c r="G1554" s="74">
        <f t="shared" si="56"/>
        <v>5564.0062499999995</v>
      </c>
      <c r="H1554" s="74">
        <f t="shared" si="57"/>
        <v>0.25</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161820.66999999998</v>
      </c>
      <c r="D1555" s="73">
        <v>0</v>
      </c>
      <c r="E1555" s="73">
        <v>0</v>
      </c>
      <c r="F1555" s="73">
        <v>0</v>
      </c>
      <c r="G1555" s="74">
        <f t="shared" si="56"/>
        <v>12298.370919999998</v>
      </c>
      <c r="H1555" s="74">
        <f t="shared" si="57"/>
        <v>0.33000000001629815</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125000</v>
      </c>
      <c r="D1556" s="73">
        <v>0</v>
      </c>
      <c r="E1556" s="73">
        <v>0</v>
      </c>
      <c r="F1556" s="73">
        <v>0</v>
      </c>
      <c r="G1556" s="74">
        <f t="shared" si="56"/>
        <v>9625</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32175.37</v>
      </c>
      <c r="D1557" s="73">
        <v>0</v>
      </c>
      <c r="E1557" s="73">
        <v>0</v>
      </c>
      <c r="F1557" s="73">
        <v>0</v>
      </c>
      <c r="G1557" s="74">
        <f t="shared" si="56"/>
        <v>2509.67886</v>
      </c>
      <c r="H1557" s="74">
        <f t="shared" si="57"/>
        <v>0.36999999999898137</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4645.3</v>
      </c>
      <c r="D1559" s="73">
        <v>0</v>
      </c>
      <c r="E1559" s="73">
        <v>0</v>
      </c>
      <c r="F1559" s="73">
        <v>0</v>
      </c>
      <c r="G1559" s="74">
        <f t="shared" si="56"/>
        <v>371.62400000000002</v>
      </c>
      <c r="H1559" s="74">
        <f t="shared" si="57"/>
        <v>0.3000000000001819</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2097</v>
      </c>
      <c r="D1560" s="73">
        <v>0</v>
      </c>
      <c r="E1560" s="73">
        <v>0</v>
      </c>
      <c r="F1560" s="73">
        <v>0</v>
      </c>
      <c r="G1560" s="74">
        <f t="shared" si="56"/>
        <v>169.857</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2097</v>
      </c>
      <c r="D1564" s="73">
        <v>0</v>
      </c>
      <c r="E1564" s="73">
        <v>0</v>
      </c>
      <c r="F1564" s="73">
        <v>0</v>
      </c>
      <c r="G1564" s="74">
        <f t="shared" si="56"/>
        <v>178.245</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115798.86</v>
      </c>
      <c r="D1565" s="73">
        <v>0</v>
      </c>
      <c r="E1565" s="73">
        <v>0</v>
      </c>
      <c r="F1565" s="73">
        <v>0</v>
      </c>
      <c r="G1565" s="74">
        <f t="shared" si="56"/>
        <v>9958.7019599999985</v>
      </c>
      <c r="H1565" s="74">
        <f t="shared" si="57"/>
        <v>0.13999999999941792</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8307.81</v>
      </c>
      <c r="D1566" s="73">
        <v>0</v>
      </c>
      <c r="E1566" s="73">
        <v>0</v>
      </c>
      <c r="F1566" s="73">
        <v>0</v>
      </c>
      <c r="G1566" s="74">
        <f t="shared" si="56"/>
        <v>722.77946999999995</v>
      </c>
      <c r="H1566" s="74">
        <f t="shared" si="57"/>
        <v>0.19000000000050932</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29955.95</v>
      </c>
      <c r="D1567" s="73">
        <v>0</v>
      </c>
      <c r="E1567" s="73">
        <v>0</v>
      </c>
      <c r="F1567" s="73">
        <v>0</v>
      </c>
      <c r="G1567" s="74">
        <f t="shared" si="56"/>
        <v>2636.1235999999999</v>
      </c>
      <c r="H1567" s="74">
        <f t="shared" si="57"/>
        <v>4.9999999999272404E-2</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26052.959999999999</v>
      </c>
      <c r="D1568" s="73">
        <v>0</v>
      </c>
      <c r="E1568" s="73">
        <v>0</v>
      </c>
      <c r="F1568" s="73">
        <v>0</v>
      </c>
      <c r="G1568" s="74">
        <f t="shared" si="56"/>
        <v>2318.71344</v>
      </c>
      <c r="H1568" s="74">
        <f t="shared" si="57"/>
        <v>4.0000000000873115E-2</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51482.14</v>
      </c>
      <c r="D1569" s="73">
        <v>0</v>
      </c>
      <c r="E1569" s="73">
        <v>0</v>
      </c>
      <c r="F1569" s="73">
        <v>0</v>
      </c>
      <c r="G1569" s="74">
        <f t="shared" si="56"/>
        <v>4633.3926000000001</v>
      </c>
      <c r="H1569" s="74">
        <f t="shared" si="57"/>
        <v>0.13999999999941792</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506782.39</v>
      </c>
      <c r="D1576" s="73">
        <v>0</v>
      </c>
      <c r="E1576" s="73">
        <v>0</v>
      </c>
      <c r="F1576" s="73">
        <v>0</v>
      </c>
      <c r="G1576" s="74">
        <f t="shared" si="56"/>
        <v>49157.89183</v>
      </c>
      <c r="H1576" s="74">
        <f t="shared" si="57"/>
        <v>0.39000000001396984</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161193.42000000001</v>
      </c>
      <c r="D1578" s="73">
        <v>0</v>
      </c>
      <c r="E1578" s="73">
        <v>0</v>
      </c>
      <c r="F1578" s="73">
        <v>0</v>
      </c>
      <c r="G1578" s="74">
        <f t="shared" si="56"/>
        <v>15958.148580000003</v>
      </c>
      <c r="H1578" s="74">
        <f t="shared" si="57"/>
        <v>0.42000000001280569</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19446.61</v>
      </c>
      <c r="D1579" s="73">
        <v>0</v>
      </c>
      <c r="E1579" s="73">
        <v>0</v>
      </c>
      <c r="F1579" s="73">
        <v>0</v>
      </c>
      <c r="G1579" s="74">
        <f t="shared" si="56"/>
        <v>1944.6610000000001</v>
      </c>
      <c r="H1579" s="74">
        <f t="shared" si="57"/>
        <v>0.38999999999941792</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326142.36</v>
      </c>
      <c r="D1580" s="84">
        <v>0</v>
      </c>
      <c r="E1580" s="84">
        <v>0</v>
      </c>
      <c r="F1580" s="84">
        <v>0</v>
      </c>
      <c r="G1580" s="85">
        <f t="shared" si="56"/>
        <v>32940.378360000002</v>
      </c>
      <c r="H1580" s="85">
        <f t="shared" si="57"/>
        <v>0.35999999998603016</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6.57031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2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38366</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1604108.9900000002</v>
      </c>
      <c r="I16" s="219">
        <f>'PR-RAS'!E6</f>
        <v>852591.84000000008</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567333.51</v>
      </c>
      <c r="I17" s="219">
        <f>'PR-RAS'!E151</f>
        <v>681777.69</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0</v>
      </c>
      <c r="I18" s="219">
        <f>'PR-RAS'!E645</f>
        <v>0</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336451.53999999957</v>
      </c>
      <c r="I19" s="220">
        <f>'PR-RAS'!E646</f>
        <v>470348.34</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4191387.79</v>
      </c>
      <c r="I20" s="222">
        <f>BILANCA!E7</f>
        <v>4470012.8900000006</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554985.14</v>
      </c>
      <c r="I21" s="224">
        <f>BILANCA!E68</f>
        <v>373935.37</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1083780.02</v>
      </c>
      <c r="I22" s="224">
        <f>BILANCA!E176</f>
        <v>1033907.6399999999</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3662592.9099999997</v>
      </c>
      <c r="I23" s="226">
        <f>BILANCA!E237</f>
        <v>3810040.6199999992</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393583.45</v>
      </c>
      <c r="I24" s="222">
        <f>'RAS-funkcijski'!E5</f>
        <v>182838.81</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270794.94</v>
      </c>
      <c r="I25" s="224">
        <f>'RAS-funkcijski'!E35</f>
        <v>161016.21000000002</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6330.16</v>
      </c>
      <c r="I26" s="224">
        <f>'RAS-funkcijski'!E88</f>
        <v>42043.61</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1466.37</v>
      </c>
      <c r="I27" s="224">
        <f>'RAS-funkcijski'!E114</f>
        <v>8113.32</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1036930.23</v>
      </c>
      <c r="I28" s="228">
        <f>'RAS-funkcijski'!E141</f>
        <v>1174039.51</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0</v>
      </c>
      <c r="I29" s="222">
        <f>'P-VRIO'!E5</f>
        <v>9220.3799999999992</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9220.3799999999992</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204284.95</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204284.95</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1083780.02</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1033907.6399999999</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527125.25</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506782.39</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2" zoomScaleNormal="100" workbookViewId="0">
      <selection activeCell="E654" sqref="E654 E654"/>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1604108.9900000002</v>
      </c>
      <c r="E6" s="325">
        <f>E7+E44+E50+E82+E106+E124+E133+E139</f>
        <v>852591.84000000008</v>
      </c>
      <c r="F6" s="237">
        <f t="shared" ref="F6:F69" si="0">IF(D6&lt;&gt;0,IF(E6/D6&gt;=100,"&gt;&gt;100",E6/D6*100),"-")</f>
        <v>53.150493221785375</v>
      </c>
    </row>
    <row r="7" spans="1:25" customFormat="1" ht="12.75" customHeight="1" x14ac:dyDescent="0.2">
      <c r="A7" s="236" t="s">
        <v>60</v>
      </c>
      <c r="B7" s="197" t="s">
        <v>61</v>
      </c>
      <c r="C7" s="113" t="s">
        <v>60</v>
      </c>
      <c r="D7" s="325">
        <f>D8+D17+D23+D29+D37+D40</f>
        <v>85413.4</v>
      </c>
      <c r="E7" s="325">
        <f>E8+E17+E23+E29+E37+E40</f>
        <v>155303.91</v>
      </c>
      <c r="F7" s="237">
        <f t="shared" si="0"/>
        <v>181.82616544944941</v>
      </c>
    </row>
    <row r="8" spans="1:25" customFormat="1" ht="12.75" customHeight="1" x14ac:dyDescent="0.2">
      <c r="A8" s="236" t="s">
        <v>62</v>
      </c>
      <c r="B8" s="197" t="s">
        <v>63</v>
      </c>
      <c r="C8" s="113" t="s">
        <v>62</v>
      </c>
      <c r="D8" s="325">
        <f>SUM(D9:D14)-D15-D16</f>
        <v>77366.559999999998</v>
      </c>
      <c r="E8" s="325">
        <f>SUM(E9:E14)-E15-E16</f>
        <v>137639.66</v>
      </c>
      <c r="F8" s="237">
        <f t="shared" si="0"/>
        <v>177.90588078363575</v>
      </c>
    </row>
    <row r="9" spans="1:25" customFormat="1" ht="12.75" customHeight="1" x14ac:dyDescent="0.2">
      <c r="A9" s="236" t="s">
        <v>64</v>
      </c>
      <c r="B9" s="197" t="s">
        <v>65</v>
      </c>
      <c r="C9" s="113" t="s">
        <v>64</v>
      </c>
      <c r="D9" s="326">
        <v>94754.28</v>
      </c>
      <c r="E9" s="326">
        <v>137639.66</v>
      </c>
      <c r="F9" s="237">
        <f t="shared" si="0"/>
        <v>145.2595703328652</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17387.72</v>
      </c>
      <c r="E15" s="326">
        <v>0</v>
      </c>
      <c r="F15" s="237">
        <f t="shared" si="0"/>
        <v>0</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7633.5899999999992</v>
      </c>
      <c r="E23" s="325">
        <f>SUM(E24:E28)</f>
        <v>17208.780000000002</v>
      </c>
      <c r="F23" s="237">
        <f t="shared" si="0"/>
        <v>225.43495262386381</v>
      </c>
    </row>
    <row r="24" spans="1:6" customFormat="1" ht="12.75" customHeight="1" x14ac:dyDescent="0.2">
      <c r="A24" s="236" t="s">
        <v>94</v>
      </c>
      <c r="B24" s="197" t="s">
        <v>95</v>
      </c>
      <c r="C24" s="113" t="s">
        <v>94</v>
      </c>
      <c r="D24" s="326">
        <v>105.48</v>
      </c>
      <c r="E24" s="326">
        <v>82.4</v>
      </c>
      <c r="F24" s="237">
        <f t="shared" si="0"/>
        <v>78.119074706105422</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7528.11</v>
      </c>
      <c r="E27" s="326">
        <v>17126.38</v>
      </c>
      <c r="F27" s="237">
        <f t="shared" si="0"/>
        <v>227.49906683085132</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413.25</v>
      </c>
      <c r="E29" s="325">
        <f>SUM(E30:E36)</f>
        <v>455.47</v>
      </c>
      <c r="F29" s="237">
        <f t="shared" si="0"/>
        <v>110.21657592256504</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413.25</v>
      </c>
      <c r="E31" s="326">
        <v>455.47</v>
      </c>
      <c r="F31" s="237">
        <f t="shared" si="0"/>
        <v>110.21657592256504</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764759.9800000001</v>
      </c>
      <c r="E50" s="325">
        <f>E51+E54+E59+E62+E65+E68+E71+E74+E77</f>
        <v>597673.54</v>
      </c>
      <c r="F50" s="237">
        <f t="shared" si="0"/>
        <v>78.151780379512005</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257516.28</v>
      </c>
      <c r="E59" s="325">
        <f>SUM(E60:E61)</f>
        <v>383660.15</v>
      </c>
      <c r="F59" s="237">
        <f t="shared" si="0"/>
        <v>148.98481369799222</v>
      </c>
    </row>
    <row r="60" spans="1:6" customFormat="1" ht="24" customHeight="1" x14ac:dyDescent="0.2">
      <c r="A60" s="236" t="s">
        <v>166</v>
      </c>
      <c r="B60" s="243" t="s">
        <v>167</v>
      </c>
      <c r="C60" s="113" t="s">
        <v>166</v>
      </c>
      <c r="D60" s="326">
        <v>120766</v>
      </c>
      <c r="E60" s="326">
        <v>189405.75</v>
      </c>
      <c r="F60" s="237">
        <f t="shared" si="0"/>
        <v>156.8369822632198</v>
      </c>
    </row>
    <row r="61" spans="1:6" customFormat="1" ht="24" customHeight="1" x14ac:dyDescent="0.2">
      <c r="A61" s="236" t="s">
        <v>168</v>
      </c>
      <c r="B61" s="243" t="s">
        <v>169</v>
      </c>
      <c r="C61" s="113" t="s">
        <v>168</v>
      </c>
      <c r="D61" s="326">
        <v>136750.28</v>
      </c>
      <c r="E61" s="326">
        <v>194254.4</v>
      </c>
      <c r="F61" s="237">
        <f t="shared" si="0"/>
        <v>142.05045869010286</v>
      </c>
    </row>
    <row r="62" spans="1:6" customFormat="1" ht="12.75" customHeight="1" x14ac:dyDescent="0.2">
      <c r="A62" s="236" t="s">
        <v>170</v>
      </c>
      <c r="B62" s="197" t="s">
        <v>171</v>
      </c>
      <c r="C62" s="113" t="s">
        <v>170</v>
      </c>
      <c r="D62" s="325">
        <f>SUM(D63:D64)</f>
        <v>5035.8100000000004</v>
      </c>
      <c r="E62" s="325">
        <f>SUM(E63:E64)</f>
        <v>5976.09</v>
      </c>
      <c r="F62" s="237">
        <f t="shared" si="0"/>
        <v>118.67187205236098</v>
      </c>
    </row>
    <row r="63" spans="1:6" customFormat="1" ht="12.75" customHeight="1" x14ac:dyDescent="0.2">
      <c r="A63" s="236" t="s">
        <v>172</v>
      </c>
      <c r="B63" s="197" t="s">
        <v>173</v>
      </c>
      <c r="C63" s="113" t="s">
        <v>172</v>
      </c>
      <c r="D63" s="326">
        <v>5035.8100000000004</v>
      </c>
      <c r="E63" s="326">
        <v>5976.09</v>
      </c>
      <c r="F63" s="237">
        <f t="shared" si="0"/>
        <v>118.67187205236098</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0</v>
      </c>
      <c r="E68" s="325">
        <f>SUM(E69:E70)</f>
        <v>0</v>
      </c>
      <c r="F68" s="237" t="str">
        <f t="shared" si="0"/>
        <v>-</v>
      </c>
    </row>
    <row r="69" spans="1:6" customFormat="1" ht="12.75" customHeight="1" x14ac:dyDescent="0.2">
      <c r="A69" s="236" t="s">
        <v>184</v>
      </c>
      <c r="B69" s="197" t="s">
        <v>185</v>
      </c>
      <c r="C69" s="113" t="s">
        <v>184</v>
      </c>
      <c r="D69" s="326">
        <v>0</v>
      </c>
      <c r="E69" s="326">
        <v>0</v>
      </c>
      <c r="F69" s="237" t="str">
        <f t="shared" si="0"/>
        <v>-</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496024.84</v>
      </c>
      <c r="E74" s="325">
        <f>SUM(E75:E76)</f>
        <v>208037.3</v>
      </c>
      <c r="F74" s="237">
        <f t="shared" si="1"/>
        <v>41.940903604746886</v>
      </c>
    </row>
    <row r="75" spans="1:6" customFormat="1" ht="12.75" customHeight="1" x14ac:dyDescent="0.2">
      <c r="A75" s="236" t="s">
        <v>196</v>
      </c>
      <c r="B75" s="197" t="s">
        <v>197</v>
      </c>
      <c r="C75" s="113" t="s">
        <v>196</v>
      </c>
      <c r="D75" s="326">
        <v>0</v>
      </c>
      <c r="E75" s="326">
        <v>0</v>
      </c>
      <c r="F75" s="237" t="str">
        <f t="shared" si="1"/>
        <v>-</v>
      </c>
    </row>
    <row r="76" spans="1:6" customFormat="1" ht="12.75" customHeight="1" x14ac:dyDescent="0.2">
      <c r="A76" s="236" t="s">
        <v>198</v>
      </c>
      <c r="B76" s="197" t="s">
        <v>199</v>
      </c>
      <c r="C76" s="113" t="s">
        <v>198</v>
      </c>
      <c r="D76" s="326">
        <v>496024.84</v>
      </c>
      <c r="E76" s="326">
        <v>208037.3</v>
      </c>
      <c r="F76" s="237">
        <f t="shared" si="1"/>
        <v>41.940903604746886</v>
      </c>
    </row>
    <row r="77" spans="1:6" customFormat="1" ht="24" customHeight="1" x14ac:dyDescent="0.2">
      <c r="A77" s="236" t="s">
        <v>200</v>
      </c>
      <c r="B77" s="197" t="s">
        <v>201</v>
      </c>
      <c r="C77" s="113" t="s">
        <v>200</v>
      </c>
      <c r="D77" s="325">
        <f>SUM(D78:D81)</f>
        <v>6183.05</v>
      </c>
      <c r="E77" s="325">
        <f>SUM(E78:E81)</f>
        <v>0</v>
      </c>
      <c r="F77" s="237">
        <f t="shared" si="1"/>
        <v>0</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6183.05</v>
      </c>
      <c r="E81" s="326">
        <v>0</v>
      </c>
      <c r="F81" s="237">
        <f t="shared" si="1"/>
        <v>0</v>
      </c>
    </row>
    <row r="82" spans="1:6" customFormat="1" ht="12.75" customHeight="1" x14ac:dyDescent="0.2">
      <c r="A82" s="236" t="s">
        <v>210</v>
      </c>
      <c r="B82" s="197" t="s">
        <v>211</v>
      </c>
      <c r="C82" s="113" t="s">
        <v>210</v>
      </c>
      <c r="D82" s="325">
        <f>D83+D91+D98</f>
        <v>52807.64</v>
      </c>
      <c r="E82" s="325">
        <f>E83+E91+E98</f>
        <v>55560.85</v>
      </c>
      <c r="F82" s="237">
        <f t="shared" si="1"/>
        <v>105.21365847820505</v>
      </c>
    </row>
    <row r="83" spans="1:6" customFormat="1" ht="12.75" customHeight="1" x14ac:dyDescent="0.2">
      <c r="A83" s="236" t="s">
        <v>212</v>
      </c>
      <c r="B83" s="197" t="s">
        <v>213</v>
      </c>
      <c r="C83" s="113" t="s">
        <v>212</v>
      </c>
      <c r="D83" s="325">
        <f>SUM(D84:D90)</f>
        <v>7.92</v>
      </c>
      <c r="E83" s="325">
        <f>SUM(E84:E90)</f>
        <v>31.93</v>
      </c>
      <c r="F83" s="237">
        <f t="shared" si="1"/>
        <v>403.15656565656565</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7.92</v>
      </c>
      <c r="E85" s="326">
        <v>31.93</v>
      </c>
      <c r="F85" s="237">
        <f t="shared" si="1"/>
        <v>403.15656565656565</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v>0</v>
      </c>
      <c r="F90" s="237" t="str">
        <f t="shared" si="1"/>
        <v>-</v>
      </c>
    </row>
    <row r="91" spans="1:6" customFormat="1" ht="12.75" customHeight="1" x14ac:dyDescent="0.2">
      <c r="A91" s="236" t="s">
        <v>228</v>
      </c>
      <c r="B91" s="197" t="s">
        <v>229</v>
      </c>
      <c r="C91" s="113" t="s">
        <v>228</v>
      </c>
      <c r="D91" s="325">
        <f>SUM(D92:D97)</f>
        <v>52799.72</v>
      </c>
      <c r="E91" s="325">
        <f>SUM(E92:E97)</f>
        <v>55528.92</v>
      </c>
      <c r="F91" s="237">
        <f t="shared" si="1"/>
        <v>105.168966805127</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3100.86</v>
      </c>
      <c r="E93" s="326">
        <v>5671.1</v>
      </c>
      <c r="F93" s="237">
        <f t="shared" si="1"/>
        <v>182.88797301393805</v>
      </c>
    </row>
    <row r="94" spans="1:6" customFormat="1" ht="12.75" customHeight="1" x14ac:dyDescent="0.2">
      <c r="A94" s="236" t="s">
        <v>234</v>
      </c>
      <c r="B94" s="197" t="s">
        <v>235</v>
      </c>
      <c r="C94" s="113" t="s">
        <v>234</v>
      </c>
      <c r="D94" s="326">
        <v>49678.96</v>
      </c>
      <c r="E94" s="326">
        <v>49678.96</v>
      </c>
      <c r="F94" s="237">
        <f t="shared" si="1"/>
        <v>100</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19.899999999999999</v>
      </c>
      <c r="E97" s="326">
        <v>178.86</v>
      </c>
      <c r="F97" s="237">
        <f t="shared" si="1"/>
        <v>898.79396984924631</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695733.97</v>
      </c>
      <c r="E106" s="325">
        <f>E107+E112+E120</f>
        <v>43552.380000000005</v>
      </c>
      <c r="F106" s="237">
        <f t="shared" si="1"/>
        <v>6.2599185720369528</v>
      </c>
    </row>
    <row r="107" spans="1:6" customFormat="1" ht="12.75" customHeight="1" x14ac:dyDescent="0.2">
      <c r="A107" s="236" t="s">
        <v>260</v>
      </c>
      <c r="B107" s="197" t="s">
        <v>261</v>
      </c>
      <c r="C107" s="113" t="s">
        <v>260</v>
      </c>
      <c r="D107" s="325">
        <f>SUM(D108:D111)</f>
        <v>1152.54</v>
      </c>
      <c r="E107" s="325">
        <f>SUM(E108:E111)</f>
        <v>919.09</v>
      </c>
      <c r="F107" s="237">
        <f t="shared" si="1"/>
        <v>79.744737709754105</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1140.32</v>
      </c>
      <c r="E109" s="326">
        <v>919.09</v>
      </c>
      <c r="F109" s="237">
        <f t="shared" si="1"/>
        <v>80.59930545811703</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12.22</v>
      </c>
      <c r="E111" s="326">
        <v>0</v>
      </c>
      <c r="F111" s="237">
        <f t="shared" si="1"/>
        <v>0</v>
      </c>
    </row>
    <row r="112" spans="1:6" customFormat="1" ht="12.75" customHeight="1" x14ac:dyDescent="0.2">
      <c r="A112" s="236" t="s">
        <v>270</v>
      </c>
      <c r="B112" s="197" t="s">
        <v>271</v>
      </c>
      <c r="C112" s="113" t="s">
        <v>270</v>
      </c>
      <c r="D112" s="325">
        <f>SUM(D113:D119)</f>
        <v>21676.94</v>
      </c>
      <c r="E112" s="325">
        <f>SUM(E113:E119)</f>
        <v>7713.28</v>
      </c>
      <c r="F112" s="237">
        <f t="shared" si="1"/>
        <v>35.582882085755649</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58.62</v>
      </c>
      <c r="E114" s="326">
        <v>57.3</v>
      </c>
      <c r="F114" s="237">
        <f t="shared" si="1"/>
        <v>97.748208802456503</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21618.32</v>
      </c>
      <c r="E117" s="326">
        <v>7655.98</v>
      </c>
      <c r="F117" s="237">
        <f t="shared" si="1"/>
        <v>35.414315265941113</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672904.49</v>
      </c>
      <c r="E120" s="325">
        <f>SUM(E121:E123)</f>
        <v>34920.01</v>
      </c>
      <c r="F120" s="237">
        <f t="shared" si="1"/>
        <v>5.1894452361285337</v>
      </c>
    </row>
    <row r="121" spans="1:6" customFormat="1" ht="12.75" customHeight="1" x14ac:dyDescent="0.2">
      <c r="A121" s="236" t="s">
        <v>288</v>
      </c>
      <c r="B121" s="197" t="s">
        <v>289</v>
      </c>
      <c r="C121" s="113" t="s">
        <v>288</v>
      </c>
      <c r="D121" s="326">
        <v>645605.29</v>
      </c>
      <c r="E121" s="326">
        <v>1905.97</v>
      </c>
      <c r="F121" s="237">
        <f t="shared" si="1"/>
        <v>0.29522217824454317</v>
      </c>
    </row>
    <row r="122" spans="1:6" customFormat="1" ht="12.75" customHeight="1" x14ac:dyDescent="0.2">
      <c r="A122" s="236" t="s">
        <v>290</v>
      </c>
      <c r="B122" s="197" t="s">
        <v>291</v>
      </c>
      <c r="C122" s="113" t="s">
        <v>290</v>
      </c>
      <c r="D122" s="326">
        <v>27299.200000000001</v>
      </c>
      <c r="E122" s="326">
        <v>33014.04</v>
      </c>
      <c r="F122" s="237">
        <f t="shared" si="1"/>
        <v>120.93409330676357</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0</v>
      </c>
      <c r="E124" s="325">
        <f>E125+E128</f>
        <v>0</v>
      </c>
      <c r="F124" s="237" t="str">
        <f t="shared" si="1"/>
        <v>-</v>
      </c>
    </row>
    <row r="125" spans="1:6" customFormat="1" ht="12.75" customHeight="1" x14ac:dyDescent="0.2">
      <c r="A125" s="236" t="s">
        <v>296</v>
      </c>
      <c r="B125" s="243" t="s">
        <v>297</v>
      </c>
      <c r="C125" s="113" t="s">
        <v>296</v>
      </c>
      <c r="D125" s="325">
        <f>SUM(D126:D127)</f>
        <v>0</v>
      </c>
      <c r="E125" s="325">
        <f>SUM(E126:E127)</f>
        <v>0</v>
      </c>
      <c r="F125" s="237" t="str">
        <f t="shared" si="1"/>
        <v>-</v>
      </c>
    </row>
    <row r="126" spans="1:6" customFormat="1" ht="12.75" customHeight="1" x14ac:dyDescent="0.2">
      <c r="A126" s="236" t="s">
        <v>298</v>
      </c>
      <c r="B126" s="243" t="s">
        <v>299</v>
      </c>
      <c r="C126" s="113" t="s">
        <v>298</v>
      </c>
      <c r="D126" s="326">
        <v>0</v>
      </c>
      <c r="E126" s="326">
        <v>0</v>
      </c>
      <c r="F126" s="237" t="str">
        <f t="shared" si="1"/>
        <v>-</v>
      </c>
    </row>
    <row r="127" spans="1:6" customFormat="1" ht="12.75" customHeight="1" x14ac:dyDescent="0.2">
      <c r="A127" s="236" t="s">
        <v>300</v>
      </c>
      <c r="B127" s="243" t="s">
        <v>301</v>
      </c>
      <c r="C127" s="113" t="s">
        <v>300</v>
      </c>
      <c r="D127" s="326">
        <v>0</v>
      </c>
      <c r="E127" s="326">
        <v>0</v>
      </c>
      <c r="F127" s="237" t="str">
        <f t="shared" si="1"/>
        <v>-</v>
      </c>
    </row>
    <row r="128" spans="1:6" customFormat="1" ht="24" customHeight="1" x14ac:dyDescent="0.2">
      <c r="A128" s="236" t="s">
        <v>302</v>
      </c>
      <c r="B128" s="244" t="s">
        <v>303</v>
      </c>
      <c r="C128" s="113" t="s">
        <v>302</v>
      </c>
      <c r="D128" s="325">
        <f>SUM(D129:D132)</f>
        <v>0</v>
      </c>
      <c r="E128" s="325">
        <f>SUM(E129:E132)</f>
        <v>0</v>
      </c>
      <c r="F128" s="237" t="str">
        <f t="shared" si="1"/>
        <v>-</v>
      </c>
    </row>
    <row r="129" spans="1:6" customFormat="1" ht="12.75" customHeight="1" x14ac:dyDescent="0.2">
      <c r="A129" s="236" t="s">
        <v>304</v>
      </c>
      <c r="B129" s="243" t="s">
        <v>305</v>
      </c>
      <c r="C129" s="113" t="s">
        <v>304</v>
      </c>
      <c r="D129" s="326">
        <v>0</v>
      </c>
      <c r="E129" s="326">
        <v>0</v>
      </c>
      <c r="F129" s="237" t="str">
        <f t="shared" si="1"/>
        <v>-</v>
      </c>
    </row>
    <row r="130" spans="1:6" customFormat="1" ht="12.75" customHeight="1" x14ac:dyDescent="0.2">
      <c r="A130" s="236" t="s">
        <v>306</v>
      </c>
      <c r="B130" s="242" t="s">
        <v>307</v>
      </c>
      <c r="C130" s="113" t="s">
        <v>306</v>
      </c>
      <c r="D130" s="326">
        <v>0</v>
      </c>
      <c r="E130" s="326">
        <v>0</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0</v>
      </c>
      <c r="E133" s="325">
        <f>E134+E138</f>
        <v>0</v>
      </c>
      <c r="F133" s="237" t="str">
        <f t="shared" si="1"/>
        <v>-</v>
      </c>
    </row>
    <row r="134" spans="1:6" customFormat="1" ht="24" customHeight="1" x14ac:dyDescent="0.2">
      <c r="A134" s="236" t="s">
        <v>314</v>
      </c>
      <c r="B134" s="242" t="s">
        <v>315</v>
      </c>
      <c r="C134" s="113" t="s">
        <v>314</v>
      </c>
      <c r="D134" s="325">
        <f>SUM(D135:D137)</f>
        <v>0</v>
      </c>
      <c r="E134" s="325">
        <f>SUM(E135:E137)</f>
        <v>0</v>
      </c>
      <c r="F134" s="237" t="str">
        <f t="shared" ref="F134:F197" si="2">IF(D134&lt;&gt;0,IF(E134/D134&gt;=100,"&gt;&gt;100",E134/D134*100),"-")</f>
        <v>-</v>
      </c>
    </row>
    <row r="135" spans="1:6" customFormat="1" ht="12.75" customHeight="1" x14ac:dyDescent="0.2">
      <c r="A135" s="236" t="s">
        <v>316</v>
      </c>
      <c r="B135" s="197" t="s">
        <v>317</v>
      </c>
      <c r="C135" s="113" t="s">
        <v>316</v>
      </c>
      <c r="D135" s="326">
        <v>0</v>
      </c>
      <c r="E135" s="326">
        <v>0</v>
      </c>
      <c r="F135" s="237" t="str">
        <f t="shared" si="2"/>
        <v>-</v>
      </c>
    </row>
    <row r="136" spans="1:6" customFormat="1" ht="24" customHeight="1" x14ac:dyDescent="0.2">
      <c r="A136" s="236" t="s">
        <v>318</v>
      </c>
      <c r="B136" s="242" t="s">
        <v>319</v>
      </c>
      <c r="C136" s="113" t="s">
        <v>318</v>
      </c>
      <c r="D136" s="326">
        <v>0</v>
      </c>
      <c r="E136" s="326">
        <v>0</v>
      </c>
      <c r="F136" s="237" t="str">
        <f t="shared" si="2"/>
        <v>-</v>
      </c>
    </row>
    <row r="137" spans="1:6" customFormat="1" ht="24" customHeight="1" x14ac:dyDescent="0.2">
      <c r="A137" s="236" t="s">
        <v>320</v>
      </c>
      <c r="B137" s="197" t="s">
        <v>321</v>
      </c>
      <c r="C137" s="113" t="s">
        <v>320</v>
      </c>
      <c r="D137" s="326">
        <v>0</v>
      </c>
      <c r="E137" s="326">
        <v>0</v>
      </c>
      <c r="F137" s="237" t="str">
        <f t="shared" si="2"/>
        <v>-</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5394</v>
      </c>
      <c r="E139" s="325">
        <f>E140+E150</f>
        <v>501.16</v>
      </c>
      <c r="F139" s="237">
        <f t="shared" si="2"/>
        <v>9.2910641453466827</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5394</v>
      </c>
      <c r="E150" s="326">
        <v>501.16</v>
      </c>
      <c r="F150" s="237">
        <f t="shared" si="2"/>
        <v>9.2910641453466827</v>
      </c>
    </row>
    <row r="151" spans="1:6" customFormat="1" ht="12.75" customHeight="1" x14ac:dyDescent="0.2">
      <c r="A151" s="236" t="s">
        <v>56</v>
      </c>
      <c r="B151" s="197" t="s">
        <v>348</v>
      </c>
      <c r="C151" s="113" t="s">
        <v>56</v>
      </c>
      <c r="D151" s="325">
        <f>D152+D163+D196+D215+D224+D252+D263</f>
        <v>567333.51</v>
      </c>
      <c r="E151" s="325">
        <f>E152+E163+E196+E215+E224+E252+E263</f>
        <v>681777.69</v>
      </c>
      <c r="F151" s="237">
        <f t="shared" si="2"/>
        <v>120.17229336585457</v>
      </c>
    </row>
    <row r="152" spans="1:6" customFormat="1" ht="12.75" customHeight="1" x14ac:dyDescent="0.2">
      <c r="A152" s="236" t="s">
        <v>349</v>
      </c>
      <c r="B152" s="197" t="s">
        <v>350</v>
      </c>
      <c r="C152" s="113" t="s">
        <v>349</v>
      </c>
      <c r="D152" s="325">
        <f>D153+D158+D159</f>
        <v>242663.47</v>
      </c>
      <c r="E152" s="325">
        <f>E153+E158+E159</f>
        <v>229305.61</v>
      </c>
      <c r="F152" s="237">
        <f t="shared" si="2"/>
        <v>94.495314848996429</v>
      </c>
    </row>
    <row r="153" spans="1:6" customFormat="1" ht="12.75" customHeight="1" x14ac:dyDescent="0.2">
      <c r="A153" s="236" t="s">
        <v>351</v>
      </c>
      <c r="B153" s="197" t="s">
        <v>352</v>
      </c>
      <c r="C153" s="113" t="s">
        <v>351</v>
      </c>
      <c r="D153" s="325">
        <f>SUM(D154:D157)</f>
        <v>206412.02</v>
      </c>
      <c r="E153" s="325">
        <f>SUM(E154:E157)</f>
        <v>188289.43</v>
      </c>
      <c r="F153" s="237">
        <f t="shared" si="2"/>
        <v>91.220186692616053</v>
      </c>
    </row>
    <row r="154" spans="1:6" customFormat="1" ht="12.75" customHeight="1" x14ac:dyDescent="0.2">
      <c r="A154" s="236" t="s">
        <v>353</v>
      </c>
      <c r="B154" s="197" t="s">
        <v>354</v>
      </c>
      <c r="C154" s="113" t="s">
        <v>353</v>
      </c>
      <c r="D154" s="326">
        <v>206412.02</v>
      </c>
      <c r="E154" s="326">
        <v>188289.43</v>
      </c>
      <c r="F154" s="237">
        <f t="shared" si="2"/>
        <v>91.220186692616053</v>
      </c>
    </row>
    <row r="155" spans="1:6" customFormat="1" ht="12.75" customHeight="1" x14ac:dyDescent="0.2">
      <c r="A155" s="236" t="s">
        <v>355</v>
      </c>
      <c r="B155" s="197" t="s">
        <v>356</v>
      </c>
      <c r="C155" s="113" t="s">
        <v>355</v>
      </c>
      <c r="D155" s="326">
        <v>0</v>
      </c>
      <c r="E155" s="326">
        <v>0</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2193.35</v>
      </c>
      <c r="E158" s="326">
        <v>9948.3799999999992</v>
      </c>
      <c r="F158" s="237">
        <f t="shared" si="2"/>
        <v>453.57010964962274</v>
      </c>
    </row>
    <row r="159" spans="1:6" customFormat="1" ht="12.75" customHeight="1" x14ac:dyDescent="0.2">
      <c r="A159" s="236" t="s">
        <v>363</v>
      </c>
      <c r="B159" s="197" t="s">
        <v>364</v>
      </c>
      <c r="C159" s="113" t="s">
        <v>363</v>
      </c>
      <c r="D159" s="325">
        <f>SUM(D160:D162)</f>
        <v>34058.1</v>
      </c>
      <c r="E159" s="325">
        <f>SUM(E160:E162)</f>
        <v>31067.8</v>
      </c>
      <c r="F159" s="237">
        <f t="shared" si="2"/>
        <v>91.220003464667727</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34058.1</v>
      </c>
      <c r="E161" s="326">
        <v>31067.8</v>
      </c>
      <c r="F161" s="237">
        <f t="shared" si="2"/>
        <v>91.220003464667727</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178000.08000000002</v>
      </c>
      <c r="E163" s="325">
        <f>E164+E169+E177+E187+E188</f>
        <v>175451.02000000002</v>
      </c>
      <c r="F163" s="237">
        <f t="shared" si="2"/>
        <v>98.56794446384518</v>
      </c>
    </row>
    <row r="164" spans="1:6" customFormat="1" ht="12.75" customHeight="1" x14ac:dyDescent="0.2">
      <c r="A164" s="236" t="s">
        <v>372</v>
      </c>
      <c r="B164" s="197" t="s">
        <v>373</v>
      </c>
      <c r="C164" s="113" t="s">
        <v>372</v>
      </c>
      <c r="D164" s="325">
        <f>SUM(D165:D168)</f>
        <v>13465.58</v>
      </c>
      <c r="E164" s="325">
        <f>SUM(E165:E168)</f>
        <v>17770.080000000002</v>
      </c>
      <c r="F164" s="237">
        <f t="shared" si="2"/>
        <v>131.96668840109376</v>
      </c>
    </row>
    <row r="165" spans="1:6" customFormat="1" ht="12.75" customHeight="1" x14ac:dyDescent="0.2">
      <c r="A165" s="236" t="s">
        <v>374</v>
      </c>
      <c r="B165" s="197" t="s">
        <v>375</v>
      </c>
      <c r="C165" s="113" t="s">
        <v>374</v>
      </c>
      <c r="D165" s="326">
        <v>1367.15</v>
      </c>
      <c r="E165" s="326">
        <v>3198.75</v>
      </c>
      <c r="F165" s="237">
        <f t="shared" si="2"/>
        <v>233.97213180704384</v>
      </c>
    </row>
    <row r="166" spans="1:6" customFormat="1" ht="12.75" customHeight="1" x14ac:dyDescent="0.2">
      <c r="A166" s="236" t="s">
        <v>376</v>
      </c>
      <c r="B166" s="197" t="s">
        <v>377</v>
      </c>
      <c r="C166" s="113" t="s">
        <v>376</v>
      </c>
      <c r="D166" s="326">
        <v>9142.16</v>
      </c>
      <c r="E166" s="326">
        <v>6707.33</v>
      </c>
      <c r="F166" s="237">
        <f t="shared" si="2"/>
        <v>73.367016109978394</v>
      </c>
    </row>
    <row r="167" spans="1:6" customFormat="1" ht="12.75" customHeight="1" x14ac:dyDescent="0.2">
      <c r="A167" s="236" t="s">
        <v>378</v>
      </c>
      <c r="B167" s="197" t="s">
        <v>379</v>
      </c>
      <c r="C167" s="113" t="s">
        <v>378</v>
      </c>
      <c r="D167" s="326">
        <v>900.27</v>
      </c>
      <c r="E167" s="326">
        <v>533</v>
      </c>
      <c r="F167" s="237">
        <f t="shared" si="2"/>
        <v>59.204460883957033</v>
      </c>
    </row>
    <row r="168" spans="1:6" customFormat="1" ht="12.75" customHeight="1" x14ac:dyDescent="0.2">
      <c r="A168" s="236" t="s">
        <v>380</v>
      </c>
      <c r="B168" s="197" t="s">
        <v>381</v>
      </c>
      <c r="C168" s="113" t="s">
        <v>380</v>
      </c>
      <c r="D168" s="326">
        <v>2056</v>
      </c>
      <c r="E168" s="326">
        <v>7331</v>
      </c>
      <c r="F168" s="237">
        <f t="shared" si="2"/>
        <v>356.56614785992218</v>
      </c>
    </row>
    <row r="169" spans="1:6" customFormat="1" ht="12.75" customHeight="1" x14ac:dyDescent="0.2">
      <c r="A169" s="236" t="s">
        <v>382</v>
      </c>
      <c r="B169" s="197" t="s">
        <v>383</v>
      </c>
      <c r="C169" s="113" t="s">
        <v>382</v>
      </c>
      <c r="D169" s="325">
        <f>SUM(D170:D176)</f>
        <v>24637.77</v>
      </c>
      <c r="E169" s="325">
        <f>SUM(E170:E176)</f>
        <v>29246.13</v>
      </c>
      <c r="F169" s="237">
        <f t="shared" si="2"/>
        <v>118.70445255394462</v>
      </c>
    </row>
    <row r="170" spans="1:6" customFormat="1" ht="12.75" customHeight="1" x14ac:dyDescent="0.2">
      <c r="A170" s="236" t="s">
        <v>384</v>
      </c>
      <c r="B170" s="197" t="s">
        <v>385</v>
      </c>
      <c r="C170" s="113" t="s">
        <v>384</v>
      </c>
      <c r="D170" s="326">
        <v>2769.73</v>
      </c>
      <c r="E170" s="326">
        <v>2995.8</v>
      </c>
      <c r="F170" s="237">
        <f t="shared" si="2"/>
        <v>108.1621674314825</v>
      </c>
    </row>
    <row r="171" spans="1:6" customFormat="1" ht="12.75" customHeight="1" x14ac:dyDescent="0.2">
      <c r="A171" s="236" t="s">
        <v>386</v>
      </c>
      <c r="B171" s="197" t="s">
        <v>387</v>
      </c>
      <c r="C171" s="113" t="s">
        <v>386</v>
      </c>
      <c r="D171" s="326">
        <v>0</v>
      </c>
      <c r="E171" s="326">
        <v>0</v>
      </c>
      <c r="F171" s="237" t="str">
        <f t="shared" si="2"/>
        <v>-</v>
      </c>
    </row>
    <row r="172" spans="1:6" customFormat="1" ht="12.75" customHeight="1" x14ac:dyDescent="0.2">
      <c r="A172" s="236" t="s">
        <v>388</v>
      </c>
      <c r="B172" s="197" t="s">
        <v>389</v>
      </c>
      <c r="C172" s="113" t="s">
        <v>388</v>
      </c>
      <c r="D172" s="326">
        <v>20017.5</v>
      </c>
      <c r="E172" s="326">
        <v>21492.97</v>
      </c>
      <c r="F172" s="237">
        <f t="shared" si="2"/>
        <v>107.37090046209568</v>
      </c>
    </row>
    <row r="173" spans="1:6" customFormat="1" ht="12.75" customHeight="1" x14ac:dyDescent="0.2">
      <c r="A173" s="236" t="s">
        <v>390</v>
      </c>
      <c r="B173" s="197" t="s">
        <v>391</v>
      </c>
      <c r="C173" s="113" t="s">
        <v>390</v>
      </c>
      <c r="D173" s="326">
        <v>945.39</v>
      </c>
      <c r="E173" s="326">
        <v>2288.67</v>
      </c>
      <c r="F173" s="237">
        <f t="shared" si="2"/>
        <v>242.08739250468062</v>
      </c>
    </row>
    <row r="174" spans="1:6" customFormat="1" ht="12.75" customHeight="1" x14ac:dyDescent="0.2">
      <c r="A174" s="236" t="s">
        <v>392</v>
      </c>
      <c r="B174" s="197" t="s">
        <v>393</v>
      </c>
      <c r="C174" s="113" t="s">
        <v>392</v>
      </c>
      <c r="D174" s="326">
        <v>905.15</v>
      </c>
      <c r="E174" s="326">
        <v>2468.69</v>
      </c>
      <c r="F174" s="237">
        <f t="shared" si="2"/>
        <v>272.73822018449982</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0</v>
      </c>
      <c r="E176" s="326">
        <v>0</v>
      </c>
      <c r="F176" s="237" t="str">
        <f t="shared" si="2"/>
        <v>-</v>
      </c>
    </row>
    <row r="177" spans="1:6" customFormat="1" ht="12.75" customHeight="1" x14ac:dyDescent="0.2">
      <c r="A177" s="236" t="s">
        <v>398</v>
      </c>
      <c r="B177" s="197" t="s">
        <v>399</v>
      </c>
      <c r="C177" s="113" t="s">
        <v>398</v>
      </c>
      <c r="D177" s="325">
        <f>SUM(D178:D186)</f>
        <v>118858.00000000001</v>
      </c>
      <c r="E177" s="325">
        <f>SUM(E178:E186)</f>
        <v>94026.32</v>
      </c>
      <c r="F177" s="237">
        <f t="shared" si="2"/>
        <v>79.10811220111394</v>
      </c>
    </row>
    <row r="178" spans="1:6" customFormat="1" ht="12.75" customHeight="1" x14ac:dyDescent="0.2">
      <c r="A178" s="236" t="s">
        <v>400</v>
      </c>
      <c r="B178" s="197" t="s">
        <v>401</v>
      </c>
      <c r="C178" s="113" t="s">
        <v>400</v>
      </c>
      <c r="D178" s="326">
        <v>3967.78</v>
      </c>
      <c r="E178" s="326">
        <v>4101.6400000000003</v>
      </c>
      <c r="F178" s="237">
        <f t="shared" si="2"/>
        <v>103.37367495173623</v>
      </c>
    </row>
    <row r="179" spans="1:6" customFormat="1" ht="12.75" customHeight="1" x14ac:dyDescent="0.2">
      <c r="A179" s="236" t="s">
        <v>402</v>
      </c>
      <c r="B179" s="197" t="s">
        <v>403</v>
      </c>
      <c r="C179" s="113" t="s">
        <v>402</v>
      </c>
      <c r="D179" s="326">
        <v>12349.28</v>
      </c>
      <c r="E179" s="326">
        <v>47138.69</v>
      </c>
      <c r="F179" s="237">
        <f t="shared" si="2"/>
        <v>381.71205122889756</v>
      </c>
    </row>
    <row r="180" spans="1:6" customFormat="1" ht="12.75" customHeight="1" x14ac:dyDescent="0.2">
      <c r="A180" s="236" t="s">
        <v>404</v>
      </c>
      <c r="B180" s="197" t="s">
        <v>405</v>
      </c>
      <c r="C180" s="113" t="s">
        <v>404</v>
      </c>
      <c r="D180" s="326">
        <v>13801.36</v>
      </c>
      <c r="E180" s="326">
        <v>1893.23</v>
      </c>
      <c r="F180" s="237">
        <f t="shared" si="2"/>
        <v>13.717706081139831</v>
      </c>
    </row>
    <row r="181" spans="1:6" customFormat="1" ht="12.75" customHeight="1" x14ac:dyDescent="0.2">
      <c r="A181" s="236" t="s">
        <v>406</v>
      </c>
      <c r="B181" s="197" t="s">
        <v>407</v>
      </c>
      <c r="C181" s="113" t="s">
        <v>406</v>
      </c>
      <c r="D181" s="326">
        <v>3273.96</v>
      </c>
      <c r="E181" s="326">
        <v>2904.6</v>
      </c>
      <c r="F181" s="237">
        <f t="shared" si="2"/>
        <v>88.718249459370298</v>
      </c>
    </row>
    <row r="182" spans="1:6" customFormat="1" ht="12.75" customHeight="1" x14ac:dyDescent="0.2">
      <c r="A182" s="236" t="s">
        <v>408</v>
      </c>
      <c r="B182" s="197" t="s">
        <v>409</v>
      </c>
      <c r="C182" s="113" t="s">
        <v>408</v>
      </c>
      <c r="D182" s="326">
        <v>7748.38</v>
      </c>
      <c r="E182" s="326">
        <v>0</v>
      </c>
      <c r="F182" s="237">
        <f t="shared" si="2"/>
        <v>0</v>
      </c>
    </row>
    <row r="183" spans="1:6" customFormat="1" ht="12.75" customHeight="1" x14ac:dyDescent="0.2">
      <c r="A183" s="236" t="s">
        <v>410</v>
      </c>
      <c r="B183" s="197" t="s">
        <v>411</v>
      </c>
      <c r="C183" s="113" t="s">
        <v>410</v>
      </c>
      <c r="D183" s="326">
        <v>0</v>
      </c>
      <c r="E183" s="326">
        <v>0</v>
      </c>
      <c r="F183" s="237" t="str">
        <f t="shared" si="2"/>
        <v>-</v>
      </c>
    </row>
    <row r="184" spans="1:6" customFormat="1" ht="12.75" customHeight="1" x14ac:dyDescent="0.2">
      <c r="A184" s="236" t="s">
        <v>412</v>
      </c>
      <c r="B184" s="197" t="s">
        <v>413</v>
      </c>
      <c r="C184" s="113" t="s">
        <v>412</v>
      </c>
      <c r="D184" s="326">
        <v>72509.600000000006</v>
      </c>
      <c r="E184" s="326">
        <v>25944.95</v>
      </c>
      <c r="F184" s="237">
        <f t="shared" si="2"/>
        <v>35.781399980140563</v>
      </c>
    </row>
    <row r="185" spans="1:6" customFormat="1" ht="12.75" customHeight="1" x14ac:dyDescent="0.2">
      <c r="A185" s="236" t="s">
        <v>414</v>
      </c>
      <c r="B185" s="197" t="s">
        <v>415</v>
      </c>
      <c r="C185" s="113" t="s">
        <v>414</v>
      </c>
      <c r="D185" s="326">
        <v>5105.84</v>
      </c>
      <c r="E185" s="326">
        <v>6815.1</v>
      </c>
      <c r="F185" s="237">
        <f t="shared" si="2"/>
        <v>133.47656800839823</v>
      </c>
    </row>
    <row r="186" spans="1:6" customFormat="1" ht="12.75" customHeight="1" x14ac:dyDescent="0.2">
      <c r="A186" s="236" t="s">
        <v>416</v>
      </c>
      <c r="B186" s="197" t="s">
        <v>417</v>
      </c>
      <c r="C186" s="113" t="s">
        <v>416</v>
      </c>
      <c r="D186" s="326">
        <v>101.8</v>
      </c>
      <c r="E186" s="326">
        <v>5228.1099999999997</v>
      </c>
      <c r="F186" s="237">
        <f t="shared" si="2"/>
        <v>5135.6679764243618</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21038.73</v>
      </c>
      <c r="E188" s="325">
        <f>SUM(E189:E195)</f>
        <v>34408.49</v>
      </c>
      <c r="F188" s="237">
        <f t="shared" si="2"/>
        <v>163.54832254608525</v>
      </c>
    </row>
    <row r="189" spans="1:6" customFormat="1" ht="12.75" customHeight="1" x14ac:dyDescent="0.2">
      <c r="A189" s="236" t="s">
        <v>422</v>
      </c>
      <c r="B189" s="242" t="s">
        <v>423</v>
      </c>
      <c r="C189" s="113" t="s">
        <v>422</v>
      </c>
      <c r="D189" s="326">
        <v>5564.4</v>
      </c>
      <c r="E189" s="326">
        <v>9975.67</v>
      </c>
      <c r="F189" s="237">
        <f t="shared" si="2"/>
        <v>179.27665157069944</v>
      </c>
    </row>
    <row r="190" spans="1:6" customFormat="1" ht="12.75" customHeight="1" x14ac:dyDescent="0.2">
      <c r="A190" s="236" t="s">
        <v>424</v>
      </c>
      <c r="B190" s="197" t="s">
        <v>425</v>
      </c>
      <c r="C190" s="113" t="s">
        <v>424</v>
      </c>
      <c r="D190" s="326">
        <v>1690.99</v>
      </c>
      <c r="E190" s="326">
        <v>2907.13</v>
      </c>
      <c r="F190" s="237">
        <f t="shared" si="2"/>
        <v>171.91881678779887</v>
      </c>
    </row>
    <row r="191" spans="1:6" customFormat="1" ht="12.75" customHeight="1" x14ac:dyDescent="0.2">
      <c r="A191" s="236" t="s">
        <v>426</v>
      </c>
      <c r="B191" s="197" t="s">
        <v>427</v>
      </c>
      <c r="C191" s="113" t="s">
        <v>426</v>
      </c>
      <c r="D191" s="326">
        <v>7136.58</v>
      </c>
      <c r="E191" s="326">
        <v>9306.17</v>
      </c>
      <c r="F191" s="237">
        <f t="shared" si="2"/>
        <v>130.40097637804104</v>
      </c>
    </row>
    <row r="192" spans="1:6" customFormat="1" ht="12.75" customHeight="1" x14ac:dyDescent="0.2">
      <c r="A192" s="236" t="s">
        <v>428</v>
      </c>
      <c r="B192" s="197" t="s">
        <v>429</v>
      </c>
      <c r="C192" s="113" t="s">
        <v>428</v>
      </c>
      <c r="D192" s="326">
        <v>1157.72</v>
      </c>
      <c r="E192" s="326">
        <v>265.44</v>
      </c>
      <c r="F192" s="237">
        <f t="shared" si="2"/>
        <v>22.927823653387691</v>
      </c>
    </row>
    <row r="193" spans="1:6" customFormat="1" ht="12.75" customHeight="1" x14ac:dyDescent="0.2">
      <c r="A193" s="236" t="s">
        <v>430</v>
      </c>
      <c r="B193" s="197" t="s">
        <v>431</v>
      </c>
      <c r="C193" s="113" t="s">
        <v>430</v>
      </c>
      <c r="D193" s="326">
        <v>1318.73</v>
      </c>
      <c r="E193" s="326">
        <v>1283.08</v>
      </c>
      <c r="F193" s="237">
        <f t="shared" si="2"/>
        <v>97.296641465652556</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4170.3100000000004</v>
      </c>
      <c r="E195" s="326">
        <v>10671</v>
      </c>
      <c r="F195" s="237">
        <f t="shared" si="2"/>
        <v>255.88025830214059</v>
      </c>
    </row>
    <row r="196" spans="1:6" customFormat="1" ht="12.75" customHeight="1" x14ac:dyDescent="0.2">
      <c r="A196" s="236" t="s">
        <v>436</v>
      </c>
      <c r="B196" s="242" t="s">
        <v>437</v>
      </c>
      <c r="C196" s="113" t="s">
        <v>436</v>
      </c>
      <c r="D196" s="325">
        <f>D197+D202+D210</f>
        <v>58494.55</v>
      </c>
      <c r="E196" s="325">
        <f>E197+E202+E210</f>
        <v>12483.36</v>
      </c>
      <c r="F196" s="237">
        <f t="shared" si="2"/>
        <v>21.341065107774998</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8053.85</v>
      </c>
      <c r="E202" s="325">
        <f>SUM(E203:E209)</f>
        <v>9519.77</v>
      </c>
      <c r="F202" s="237">
        <f t="shared" si="3"/>
        <v>118.20148127913978</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2744.94</v>
      </c>
      <c r="E204" s="326">
        <v>4210.8599999999997</v>
      </c>
      <c r="F204" s="237">
        <f t="shared" si="3"/>
        <v>153.40444599881963</v>
      </c>
    </row>
    <row r="205" spans="1:6" customFormat="1" ht="24" customHeight="1" x14ac:dyDescent="0.2">
      <c r="A205" s="236" t="s">
        <v>454</v>
      </c>
      <c r="B205" s="242" t="s">
        <v>455</v>
      </c>
      <c r="C205" s="113" t="s">
        <v>454</v>
      </c>
      <c r="D205" s="326">
        <v>0</v>
      </c>
      <c r="E205" s="326">
        <v>0</v>
      </c>
      <c r="F205" s="237" t="str">
        <f t="shared" si="3"/>
        <v>-</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5308.91</v>
      </c>
      <c r="E207" s="326">
        <v>5308.91</v>
      </c>
      <c r="F207" s="237">
        <f t="shared" si="3"/>
        <v>100</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50440.700000000004</v>
      </c>
      <c r="E210" s="325">
        <f>SUM(E211:E214)</f>
        <v>2963.59</v>
      </c>
      <c r="F210" s="237">
        <f t="shared" si="3"/>
        <v>5.8753942748613719</v>
      </c>
    </row>
    <row r="211" spans="1:6" customFormat="1" ht="12.75" customHeight="1" x14ac:dyDescent="0.2">
      <c r="A211" s="236" t="s">
        <v>466</v>
      </c>
      <c r="B211" s="242" t="s">
        <v>467</v>
      </c>
      <c r="C211" s="113" t="s">
        <v>466</v>
      </c>
      <c r="D211" s="326">
        <v>1901.38</v>
      </c>
      <c r="E211" s="326">
        <v>1397.4</v>
      </c>
      <c r="F211" s="237">
        <f t="shared" si="3"/>
        <v>73.493988576717967</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2691.77</v>
      </c>
      <c r="E213" s="326">
        <v>1398.08</v>
      </c>
      <c r="F213" s="237">
        <f t="shared" si="3"/>
        <v>51.939058686291915</v>
      </c>
    </row>
    <row r="214" spans="1:6" customFormat="1" ht="12.75" customHeight="1" x14ac:dyDescent="0.2">
      <c r="A214" s="236" t="s">
        <v>472</v>
      </c>
      <c r="B214" s="197" t="s">
        <v>473</v>
      </c>
      <c r="C214" s="113" t="s">
        <v>472</v>
      </c>
      <c r="D214" s="326">
        <v>45847.55</v>
      </c>
      <c r="E214" s="326">
        <v>168.11</v>
      </c>
      <c r="F214" s="237">
        <f t="shared" si="3"/>
        <v>0.36667171964477929</v>
      </c>
    </row>
    <row r="215" spans="1:6" customFormat="1" ht="12.75" customHeight="1" x14ac:dyDescent="0.2">
      <c r="A215" s="236" t="s">
        <v>474</v>
      </c>
      <c r="B215" s="197" t="s">
        <v>475</v>
      </c>
      <c r="C215" s="113" t="s">
        <v>474</v>
      </c>
      <c r="D215" s="325">
        <f>D216+D219+D223</f>
        <v>23017.02</v>
      </c>
      <c r="E215" s="325">
        <f>E216+E219+E223</f>
        <v>55471.02</v>
      </c>
      <c r="F215" s="237">
        <f t="shared" si="3"/>
        <v>241.00000782029994</v>
      </c>
    </row>
    <row r="216" spans="1:6" customFormat="1" ht="12.75" customHeight="1" x14ac:dyDescent="0.2">
      <c r="A216" s="236" t="s">
        <v>476</v>
      </c>
      <c r="B216" s="197" t="s">
        <v>477</v>
      </c>
      <c r="C216" s="113" t="s">
        <v>476</v>
      </c>
      <c r="D216" s="325">
        <f>SUM(D217:D218)</f>
        <v>22220.65</v>
      </c>
      <c r="E216" s="325">
        <f>SUM(E217:E218)</f>
        <v>50447.7</v>
      </c>
      <c r="F216" s="237">
        <f t="shared" si="3"/>
        <v>227.03071242290389</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22220.65</v>
      </c>
      <c r="E218" s="326">
        <v>50447.7</v>
      </c>
      <c r="F218" s="237">
        <f t="shared" si="3"/>
        <v>227.03071242290389</v>
      </c>
    </row>
    <row r="219" spans="1:6" customFormat="1" ht="24" customHeight="1" x14ac:dyDescent="0.2">
      <c r="A219" s="236" t="s">
        <v>482</v>
      </c>
      <c r="B219" s="197" t="s">
        <v>483</v>
      </c>
      <c r="C219" s="113" t="s">
        <v>482</v>
      </c>
      <c r="D219" s="325">
        <f>SUM(D220:D222)</f>
        <v>796.37</v>
      </c>
      <c r="E219" s="325">
        <f>SUM(E220:E222)</f>
        <v>5023.32</v>
      </c>
      <c r="F219" s="237">
        <f t="shared" si="3"/>
        <v>630.77715132413323</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796.37</v>
      </c>
      <c r="E221" s="326">
        <v>5023.32</v>
      </c>
      <c r="F221" s="237">
        <f t="shared" si="3"/>
        <v>630.77715132413323</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9480.66</v>
      </c>
      <c r="E224" s="325">
        <f>E225+E228+E231+E236+E240+E244+E247</f>
        <v>0</v>
      </c>
      <c r="F224" s="237">
        <f t="shared" si="3"/>
        <v>0</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9480.66</v>
      </c>
      <c r="E240" s="325">
        <f>SUM(E241:E243)</f>
        <v>0</v>
      </c>
      <c r="F240" s="237">
        <f t="shared" si="3"/>
        <v>0</v>
      </c>
    </row>
    <row r="241" spans="1:6" customFormat="1" ht="24" customHeight="1" x14ac:dyDescent="0.2">
      <c r="A241" s="236" t="s">
        <v>526</v>
      </c>
      <c r="B241" s="197" t="s">
        <v>527</v>
      </c>
      <c r="C241" s="113" t="s">
        <v>526</v>
      </c>
      <c r="D241" s="326">
        <v>9480.66</v>
      </c>
      <c r="E241" s="326">
        <v>0</v>
      </c>
      <c r="F241" s="237">
        <f t="shared" si="3"/>
        <v>0</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14013.2</v>
      </c>
      <c r="E252" s="325">
        <f>E253+E259</f>
        <v>24502.62</v>
      </c>
      <c r="F252" s="237">
        <f t="shared" si="3"/>
        <v>174.85385208232236</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14013.2</v>
      </c>
      <c r="E259" s="325">
        <f>SUM(E260:E262)</f>
        <v>24502.62</v>
      </c>
      <c r="F259" s="237">
        <f t="shared" si="3"/>
        <v>174.85385208232236</v>
      </c>
    </row>
    <row r="260" spans="1:6" customFormat="1" ht="12.75" customHeight="1" x14ac:dyDescent="0.2">
      <c r="A260" s="236" t="s">
        <v>560</v>
      </c>
      <c r="B260" s="197" t="s">
        <v>561</v>
      </c>
      <c r="C260" s="113" t="s">
        <v>560</v>
      </c>
      <c r="D260" s="326">
        <v>2475.9499999999998</v>
      </c>
      <c r="E260" s="326">
        <v>5430.88</v>
      </c>
      <c r="F260" s="237">
        <f t="shared" si="3"/>
        <v>219.34530180334821</v>
      </c>
    </row>
    <row r="261" spans="1:6" customFormat="1" ht="12.75" customHeight="1" x14ac:dyDescent="0.2">
      <c r="A261" s="236" t="s">
        <v>562</v>
      </c>
      <c r="B261" s="197" t="s">
        <v>563</v>
      </c>
      <c r="C261" s="113" t="s">
        <v>562</v>
      </c>
      <c r="D261" s="326">
        <v>11537.25</v>
      </c>
      <c r="E261" s="326">
        <v>12830.72</v>
      </c>
      <c r="F261" s="237">
        <f t="shared" si="3"/>
        <v>111.21125051463736</v>
      </c>
    </row>
    <row r="262" spans="1:6" customFormat="1" ht="12.75" customHeight="1" x14ac:dyDescent="0.2">
      <c r="A262" s="236" t="s">
        <v>564</v>
      </c>
      <c r="B262" s="197" t="s">
        <v>565</v>
      </c>
      <c r="C262" s="113" t="s">
        <v>564</v>
      </c>
      <c r="D262" s="326">
        <v>0</v>
      </c>
      <c r="E262" s="326">
        <v>6241.02</v>
      </c>
      <c r="F262" s="237" t="str">
        <f t="shared" ref="F262:F325" si="4">IF(D262&lt;&gt;0,IF(E262/D262&gt;=100,"&gt;&gt;100",E262/D262*100),"-")</f>
        <v>-</v>
      </c>
    </row>
    <row r="263" spans="1:6" customFormat="1" ht="12.75" customHeight="1" x14ac:dyDescent="0.2">
      <c r="A263" s="236" t="s">
        <v>566</v>
      </c>
      <c r="B263" s="197" t="s">
        <v>567</v>
      </c>
      <c r="C263" s="113" t="s">
        <v>566</v>
      </c>
      <c r="D263" s="325">
        <f>D264+D268+D273+D279</f>
        <v>41664.53</v>
      </c>
      <c r="E263" s="325">
        <f>E264+E268+E273+E279</f>
        <v>184564.06</v>
      </c>
      <c r="F263" s="237">
        <f t="shared" si="4"/>
        <v>442.9764598328602</v>
      </c>
    </row>
    <row r="264" spans="1:6" customFormat="1" ht="12.75" customHeight="1" x14ac:dyDescent="0.2">
      <c r="A264" s="236" t="s">
        <v>568</v>
      </c>
      <c r="B264" s="197" t="s">
        <v>569</v>
      </c>
      <c r="C264" s="113" t="s">
        <v>568</v>
      </c>
      <c r="D264" s="325">
        <f>SUM(D265:D267)</f>
        <v>9489.16</v>
      </c>
      <c r="E264" s="325">
        <f>SUM(E265:E267)</f>
        <v>39564.06</v>
      </c>
      <c r="F264" s="237">
        <f t="shared" si="4"/>
        <v>416.93953943236278</v>
      </c>
    </row>
    <row r="265" spans="1:6" customFormat="1" ht="12.75" customHeight="1" x14ac:dyDescent="0.2">
      <c r="A265" s="236" t="s">
        <v>570</v>
      </c>
      <c r="B265" s="197" t="s">
        <v>571</v>
      </c>
      <c r="C265" s="113" t="s">
        <v>570</v>
      </c>
      <c r="D265" s="326">
        <v>9489.16</v>
      </c>
      <c r="E265" s="326">
        <v>39564.06</v>
      </c>
      <c r="F265" s="237">
        <f t="shared" si="4"/>
        <v>416.93953943236278</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32175.37</v>
      </c>
      <c r="E279" s="325">
        <f>SUM(E280:E284)</f>
        <v>145000</v>
      </c>
      <c r="F279" s="237">
        <f t="shared" si="4"/>
        <v>450.65526829994502</v>
      </c>
    </row>
    <row r="280" spans="1:6" customFormat="1" ht="24" customHeight="1" x14ac:dyDescent="0.2">
      <c r="A280" s="236" t="s">
        <v>599</v>
      </c>
      <c r="B280" s="197" t="s">
        <v>600</v>
      </c>
      <c r="C280" s="113" t="s">
        <v>599</v>
      </c>
      <c r="D280" s="326">
        <v>32175.37</v>
      </c>
      <c r="E280" s="326">
        <v>145000</v>
      </c>
      <c r="F280" s="237">
        <f t="shared" si="4"/>
        <v>450.65526829994502</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567333.51</v>
      </c>
      <c r="E289" s="325">
        <f>E151-E287+E288</f>
        <v>681777.69</v>
      </c>
      <c r="F289" s="237">
        <f t="shared" si="4"/>
        <v>120.17229336585457</v>
      </c>
    </row>
    <row r="290" spans="1:6" customFormat="1" ht="12.75" customHeight="1" x14ac:dyDescent="0.2">
      <c r="A290" s="236"/>
      <c r="B290" s="197" t="s">
        <v>619</v>
      </c>
      <c r="C290" s="113" t="s">
        <v>620</v>
      </c>
      <c r="D290" s="325">
        <f>IF(D6&gt;=D289,D6-D289,0)</f>
        <v>1036775.4800000002</v>
      </c>
      <c r="E290" s="325">
        <f>IF(E6&gt;=E289,E6-E289,0)</f>
        <v>170814.15000000014</v>
      </c>
      <c r="F290" s="237">
        <f t="shared" si="4"/>
        <v>16.475519849292741</v>
      </c>
    </row>
    <row r="291" spans="1:6" customFormat="1" ht="12.75" customHeight="1" x14ac:dyDescent="0.2">
      <c r="A291" s="236"/>
      <c r="B291" s="197" t="s">
        <v>621</v>
      </c>
      <c r="C291" s="113" t="s">
        <v>622</v>
      </c>
      <c r="D291" s="325">
        <f>IF(D289&gt;=D6,D289-D6,0)</f>
        <v>0</v>
      </c>
      <c r="E291" s="325">
        <f>IF(E289&gt;=E6,E289-E6,0)</f>
        <v>0</v>
      </c>
      <c r="F291" s="237" t="str">
        <f t="shared" si="4"/>
        <v>-</v>
      </c>
    </row>
    <row r="292" spans="1:6" customFormat="1" ht="12.75" customHeight="1" x14ac:dyDescent="0.2">
      <c r="A292" s="236" t="s">
        <v>623</v>
      </c>
      <c r="B292" s="197" t="s">
        <v>624</v>
      </c>
      <c r="C292" s="113" t="s">
        <v>623</v>
      </c>
      <c r="D292" s="326">
        <v>0</v>
      </c>
      <c r="E292" s="326">
        <v>1039070.08</v>
      </c>
      <c r="F292" s="237" t="str">
        <f t="shared" si="4"/>
        <v>-</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34899.17</v>
      </c>
      <c r="E294" s="326">
        <v>30257.34</v>
      </c>
      <c r="F294" s="237">
        <f t="shared" si="4"/>
        <v>86.699311187056892</v>
      </c>
    </row>
    <row r="295" spans="1:6" customFormat="1" ht="24" customHeight="1" x14ac:dyDescent="0.2">
      <c r="A295" s="236" t="s">
        <v>629</v>
      </c>
      <c r="B295" s="197" t="s">
        <v>630</v>
      </c>
      <c r="C295" s="113" t="s">
        <v>629</v>
      </c>
      <c r="D295" s="326">
        <v>0</v>
      </c>
      <c r="E295" s="326">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27017.040000000001</v>
      </c>
      <c r="E298" s="325">
        <f>E299+E311+E344+E348</f>
        <v>0</v>
      </c>
      <c r="F298" s="237">
        <f t="shared" ref="F298:F329" si="5">IF(D298&lt;&gt;0,IF(E298/D298&gt;=100,"&gt;&gt;100",E298/D298*100),"-")</f>
        <v>0</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27017.040000000001</v>
      </c>
      <c r="E311" s="325">
        <f>E312+E317+E326+E331+E336+E339</f>
        <v>0</v>
      </c>
      <c r="F311" s="237">
        <f t="shared" si="5"/>
        <v>0</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27017.040000000001</v>
      </c>
      <c r="E326" s="325">
        <f>SUM(E327:E330)</f>
        <v>0</v>
      </c>
      <c r="F326" s="237">
        <f t="shared" si="5"/>
        <v>0</v>
      </c>
    </row>
    <row r="327" spans="1:6" customFormat="1" ht="12.75" customHeight="1" x14ac:dyDescent="0.2">
      <c r="A327" s="236" t="s">
        <v>692</v>
      </c>
      <c r="B327" s="197" t="s">
        <v>693</v>
      </c>
      <c r="C327" s="113" t="s">
        <v>692</v>
      </c>
      <c r="D327" s="326">
        <v>27017.040000000001</v>
      </c>
      <c r="E327" s="326">
        <v>0</v>
      </c>
      <c r="F327" s="237">
        <f t="shared" si="5"/>
        <v>0</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479077.38</v>
      </c>
      <c r="E350" s="325">
        <f>E351+E363+E396+E400+E402</f>
        <v>492261.82</v>
      </c>
      <c r="F350" s="237">
        <f t="shared" si="6"/>
        <v>102.75204811381411</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479077.38</v>
      </c>
      <c r="E363" s="325">
        <f>E364+E369+E378+E383+E388+E391</f>
        <v>443744.15</v>
      </c>
      <c r="F363" s="237">
        <f t="shared" si="7"/>
        <v>92.624734233956119</v>
      </c>
    </row>
    <row r="364" spans="1:6" customFormat="1" ht="12.75" customHeight="1" x14ac:dyDescent="0.2">
      <c r="A364" s="236" t="s">
        <v>758</v>
      </c>
      <c r="B364" s="197" t="s">
        <v>759</v>
      </c>
      <c r="C364" s="113" t="s">
        <v>758</v>
      </c>
      <c r="D364" s="325">
        <f>SUM(D365:D368)</f>
        <v>407913.24</v>
      </c>
      <c r="E364" s="325">
        <f>SUM(E365:E368)</f>
        <v>350630.92000000004</v>
      </c>
      <c r="F364" s="237">
        <f t="shared" si="7"/>
        <v>85.95722953243687</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302372.46000000002</v>
      </c>
      <c r="E366" s="326">
        <v>165349.82</v>
      </c>
      <c r="F366" s="237">
        <f t="shared" si="7"/>
        <v>54.68415344439768</v>
      </c>
    </row>
    <row r="367" spans="1:6" customFormat="1" ht="12.75" customHeight="1" x14ac:dyDescent="0.2">
      <c r="A367" s="236" t="s">
        <v>762</v>
      </c>
      <c r="B367" s="197" t="s">
        <v>669</v>
      </c>
      <c r="C367" s="113" t="s">
        <v>762</v>
      </c>
      <c r="D367" s="326">
        <v>49869.41</v>
      </c>
      <c r="E367" s="326">
        <v>146224.76</v>
      </c>
      <c r="F367" s="237">
        <f t="shared" si="7"/>
        <v>293.21533982455378</v>
      </c>
    </row>
    <row r="368" spans="1:6" customFormat="1" ht="12.75" customHeight="1" x14ac:dyDescent="0.2">
      <c r="A368" s="236" t="s">
        <v>763</v>
      </c>
      <c r="B368" s="197" t="s">
        <v>671</v>
      </c>
      <c r="C368" s="113" t="s">
        <v>763</v>
      </c>
      <c r="D368" s="326">
        <v>55671.37</v>
      </c>
      <c r="E368" s="326">
        <v>39056.339999999997</v>
      </c>
      <c r="F368" s="237">
        <f t="shared" si="7"/>
        <v>70.155162339277794</v>
      </c>
    </row>
    <row r="369" spans="1:6" customFormat="1" ht="12.75" customHeight="1" x14ac:dyDescent="0.2">
      <c r="A369" s="236" t="s">
        <v>764</v>
      </c>
      <c r="B369" s="197" t="s">
        <v>765</v>
      </c>
      <c r="C369" s="113" t="s">
        <v>764</v>
      </c>
      <c r="D369" s="325">
        <f>SUM(D370:D377)</f>
        <v>44145.509999999995</v>
      </c>
      <c r="E369" s="325">
        <f>SUM(E370:E377)</f>
        <v>22363.23</v>
      </c>
      <c r="F369" s="237">
        <f t="shared" si="7"/>
        <v>50.657994437033352</v>
      </c>
    </row>
    <row r="370" spans="1:6" customFormat="1" ht="12.75" customHeight="1" x14ac:dyDescent="0.2">
      <c r="A370" s="236" t="s">
        <v>766</v>
      </c>
      <c r="B370" s="197" t="s">
        <v>675</v>
      </c>
      <c r="C370" s="113" t="s">
        <v>766</v>
      </c>
      <c r="D370" s="326">
        <v>34850.67</v>
      </c>
      <c r="E370" s="326">
        <v>0</v>
      </c>
      <c r="F370" s="237">
        <f t="shared" si="7"/>
        <v>0</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494.1</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0</v>
      </c>
      <c r="F375" s="237" t="str">
        <f t="shared" si="7"/>
        <v>-</v>
      </c>
    </row>
    <row r="376" spans="1:6" customFormat="1" ht="12.75" customHeight="1" x14ac:dyDescent="0.2">
      <c r="A376" s="236" t="s">
        <v>773</v>
      </c>
      <c r="B376" s="242" t="s">
        <v>687</v>
      </c>
      <c r="C376" s="113" t="s">
        <v>773</v>
      </c>
      <c r="D376" s="326">
        <v>9294.84</v>
      </c>
      <c r="E376" s="326">
        <v>21869.13</v>
      </c>
      <c r="F376" s="237">
        <f t="shared" si="7"/>
        <v>235.28247931110164</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22018.63</v>
      </c>
      <c r="E378" s="325">
        <f>SUM(E379:E382)</f>
        <v>55000</v>
      </c>
      <c r="F378" s="237">
        <f t="shared" si="7"/>
        <v>249.78847457811861</v>
      </c>
    </row>
    <row r="379" spans="1:6" customFormat="1" ht="12.75" customHeight="1" x14ac:dyDescent="0.2">
      <c r="A379" s="236" t="s">
        <v>777</v>
      </c>
      <c r="B379" s="197" t="s">
        <v>693</v>
      </c>
      <c r="C379" s="113" t="s">
        <v>777</v>
      </c>
      <c r="D379" s="326">
        <v>22018.63</v>
      </c>
      <c r="E379" s="326">
        <v>55000</v>
      </c>
      <c r="F379" s="237">
        <f t="shared" si="7"/>
        <v>249.78847457811861</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5000</v>
      </c>
      <c r="E391" s="325">
        <f>SUM(E392:E395)</f>
        <v>15750</v>
      </c>
      <c r="F391" s="237">
        <f t="shared" si="7"/>
        <v>315</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2500</v>
      </c>
      <c r="E393" s="326">
        <v>1250</v>
      </c>
      <c r="F393" s="237">
        <f t="shared" si="7"/>
        <v>50</v>
      </c>
    </row>
    <row r="394" spans="1:6" customFormat="1" ht="12.75" customHeight="1" x14ac:dyDescent="0.2">
      <c r="A394" s="236" t="s">
        <v>797</v>
      </c>
      <c r="B394" s="197" t="s">
        <v>723</v>
      </c>
      <c r="C394" s="113" t="s">
        <v>797</v>
      </c>
      <c r="D394" s="326">
        <v>2500</v>
      </c>
      <c r="E394" s="326">
        <v>14500</v>
      </c>
      <c r="F394" s="237">
        <f t="shared" ref="F394:F425" si="8">IF(D394&lt;&gt;0,IF(E394/D394&gt;=100,"&gt;&gt;100",E394/D394*100),"-")</f>
        <v>580</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48517.67</v>
      </c>
      <c r="F402" s="237" t="str">
        <f t="shared" si="8"/>
        <v>-</v>
      </c>
    </row>
    <row r="403" spans="1:6" customFormat="1" ht="12.75" customHeight="1" x14ac:dyDescent="0.2">
      <c r="A403" s="236" t="s">
        <v>811</v>
      </c>
      <c r="B403" s="197" t="s">
        <v>812</v>
      </c>
      <c r="C403" s="113" t="s">
        <v>811</v>
      </c>
      <c r="D403" s="326">
        <v>0</v>
      </c>
      <c r="E403" s="326">
        <v>19140.669999999998</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29377</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452060.34</v>
      </c>
      <c r="E408" s="325">
        <f>IF(E350&gt;=E298,E350-E298,0)</f>
        <v>492261.82</v>
      </c>
      <c r="F408" s="237">
        <f t="shared" si="8"/>
        <v>108.89294557447795</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1096583.48</v>
      </c>
      <c r="E410" s="326">
        <v>1346653.47</v>
      </c>
      <c r="F410" s="237">
        <f t="shared" si="8"/>
        <v>122.80446446265998</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1631126.0300000003</v>
      </c>
      <c r="E412" s="325">
        <f>E6+E298</f>
        <v>852591.84000000008</v>
      </c>
      <c r="F412" s="237">
        <f t="shared" si="8"/>
        <v>52.270138807115963</v>
      </c>
    </row>
    <row r="413" spans="1:6" customFormat="1" ht="12.75" customHeight="1" x14ac:dyDescent="0.2">
      <c r="A413" s="236"/>
      <c r="B413" s="197" t="s">
        <v>831</v>
      </c>
      <c r="C413" s="113" t="s">
        <v>832</v>
      </c>
      <c r="D413" s="325">
        <f>D289+D350</f>
        <v>1046410.89</v>
      </c>
      <c r="E413" s="325">
        <f>E289+E350</f>
        <v>1174039.51</v>
      </c>
      <c r="F413" s="237">
        <f t="shared" si="8"/>
        <v>112.19679776077254</v>
      </c>
    </row>
    <row r="414" spans="1:6" customFormat="1" ht="12.75" customHeight="1" x14ac:dyDescent="0.2">
      <c r="A414" s="236"/>
      <c r="B414" s="197" t="s">
        <v>833</v>
      </c>
      <c r="C414" s="113" t="s">
        <v>834</v>
      </c>
      <c r="D414" s="325">
        <f>IF(D412&gt;=D413,D412-D413,0)</f>
        <v>584715.14000000025</v>
      </c>
      <c r="E414" s="325">
        <f>IF(E412&gt;=E413,E412-E413,0)</f>
        <v>0</v>
      </c>
      <c r="F414" s="237">
        <f t="shared" si="8"/>
        <v>0</v>
      </c>
    </row>
    <row r="415" spans="1:6" customFormat="1" ht="12.75" customHeight="1" x14ac:dyDescent="0.2">
      <c r="A415" s="236"/>
      <c r="B415" s="197" t="s">
        <v>835</v>
      </c>
      <c r="C415" s="113" t="s">
        <v>836</v>
      </c>
      <c r="D415" s="325">
        <f>IF(D413&gt;=D412,D413-D412,0)</f>
        <v>0</v>
      </c>
      <c r="E415" s="325">
        <f>IF(E413&gt;=E412,E413-E412,0)</f>
        <v>321447.66999999993</v>
      </c>
      <c r="F415" s="237" t="str">
        <f t="shared" si="8"/>
        <v>-</v>
      </c>
    </row>
    <row r="416" spans="1:6" customFormat="1" ht="12.75" customHeight="1" x14ac:dyDescent="0.2">
      <c r="A416" s="248" t="s">
        <v>837</v>
      </c>
      <c r="B416" s="242" t="s">
        <v>838</v>
      </c>
      <c r="C416" s="115" t="s">
        <v>839</v>
      </c>
      <c r="D416" s="325">
        <f>IF(D292-D293+D409-D410&gt;=0,D292-D293+D409-D410,0)</f>
        <v>0</v>
      </c>
      <c r="E416" s="325">
        <f>IF(E292-E293+E409-E410&gt;=0,E292-E293+E409-E410,0)</f>
        <v>0</v>
      </c>
      <c r="F416" s="237" t="str">
        <f t="shared" si="8"/>
        <v>-</v>
      </c>
    </row>
    <row r="417" spans="1:6" customFormat="1" ht="12.75" customHeight="1" x14ac:dyDescent="0.2">
      <c r="A417" s="248" t="s">
        <v>837</v>
      </c>
      <c r="B417" s="197" t="s">
        <v>840</v>
      </c>
      <c r="C417" s="115" t="s">
        <v>841</v>
      </c>
      <c r="D417" s="325">
        <f>IF(D293-D292+D410-D409&gt;=0,D293-D292+D410-D409,0)</f>
        <v>1096583.48</v>
      </c>
      <c r="E417" s="325">
        <f>IF(E293-E292+E410-E409&gt;=0,E293-E292+E410-E409,0)</f>
        <v>307583.39</v>
      </c>
      <c r="F417" s="237">
        <f t="shared" si="8"/>
        <v>28.049245279529472</v>
      </c>
    </row>
    <row r="418" spans="1:6" customFormat="1" ht="12.75" customHeight="1" x14ac:dyDescent="0.2">
      <c r="A418" s="245" t="s">
        <v>842</v>
      </c>
      <c r="B418" s="246" t="s">
        <v>843</v>
      </c>
      <c r="C418" s="114" t="s">
        <v>844</v>
      </c>
      <c r="D418" s="329">
        <f>D294+D411</f>
        <v>34899.17</v>
      </c>
      <c r="E418" s="329">
        <f>E294+E411</f>
        <v>30257.34</v>
      </c>
      <c r="F418" s="247">
        <f t="shared" si="8"/>
        <v>86.699311187056892</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213256.56</v>
      </c>
      <c r="E420" s="325">
        <f>E421+E459+E472+E484+E515</f>
        <v>0</v>
      </c>
      <c r="F420" s="237">
        <f t="shared" ref="F420:F483" si="9">IF(D420&lt;&gt;0,IF(E420/D420&gt;=100,"&gt;&gt;100",E420/D420*100),"-")</f>
        <v>0</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213256.56</v>
      </c>
      <c r="E484" s="325">
        <f>E485+E490+E494+E495+E502+E507</f>
        <v>0</v>
      </c>
      <c r="F484" s="237">
        <f t="shared" ref="F484:F547" si="10">IF(D484&lt;&gt;0,IF(E484/D484&gt;=100,"&gt;&gt;100",E484/D484*100),"-")</f>
        <v>0</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213256.56</v>
      </c>
      <c r="E490" s="325">
        <f>SUM(E491:E493)</f>
        <v>0</v>
      </c>
      <c r="F490" s="237">
        <f t="shared" si="10"/>
        <v>0</v>
      </c>
    </row>
    <row r="491" spans="1:6" customFormat="1" ht="12.75" customHeight="1" x14ac:dyDescent="0.2">
      <c r="A491" s="236" t="s">
        <v>988</v>
      </c>
      <c r="B491" s="197" t="s">
        <v>989</v>
      </c>
      <c r="C491" s="113" t="s">
        <v>988</v>
      </c>
      <c r="D491" s="326">
        <v>213256.56</v>
      </c>
      <c r="E491" s="326">
        <v>0</v>
      </c>
      <c r="F491" s="237">
        <f t="shared" si="10"/>
        <v>0</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68882.12</v>
      </c>
      <c r="E528" s="325">
        <f>E529+E567+E580+E593+E625</f>
        <v>16734.080000000002</v>
      </c>
      <c r="F528" s="237">
        <f t="shared" si="10"/>
        <v>24.293793512743225</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68882.12</v>
      </c>
      <c r="E593" s="325">
        <f>E594+E599+E603+E605+E612+E617</f>
        <v>16734.080000000002</v>
      </c>
      <c r="F593" s="237">
        <f t="shared" si="11"/>
        <v>24.293793512743225</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68882.12</v>
      </c>
      <c r="E599" s="325">
        <f>SUM(E600:E602)</f>
        <v>7361.24</v>
      </c>
      <c r="F599" s="237">
        <f t="shared" si="11"/>
        <v>10.686721024265804</v>
      </c>
    </row>
    <row r="600" spans="1:6" customFormat="1" ht="12.75" customHeight="1" x14ac:dyDescent="0.2">
      <c r="A600" s="236" t="s">
        <v>1197</v>
      </c>
      <c r="B600" s="197" t="s">
        <v>1198</v>
      </c>
      <c r="C600" s="113" t="s">
        <v>1197</v>
      </c>
      <c r="D600" s="326">
        <v>68882.12</v>
      </c>
      <c r="E600" s="326">
        <v>7361.24</v>
      </c>
      <c r="F600" s="237">
        <f t="shared" si="11"/>
        <v>10.686721024265804</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0</v>
      </c>
      <c r="E605" s="325">
        <f>SUM(E606:E611)</f>
        <v>0</v>
      </c>
      <c r="F605" s="237" t="str">
        <f t="shared" si="11"/>
        <v>-</v>
      </c>
    </row>
    <row r="606" spans="1:6" customFormat="1" ht="24" customHeight="1" x14ac:dyDescent="0.2">
      <c r="A606" s="236" t="s">
        <v>1209</v>
      </c>
      <c r="B606" s="197" t="s">
        <v>1210</v>
      </c>
      <c r="C606" s="113" t="s">
        <v>1209</v>
      </c>
      <c r="D606" s="326">
        <v>0</v>
      </c>
      <c r="E606" s="326">
        <v>0</v>
      </c>
      <c r="F606" s="237" t="str">
        <f t="shared" si="11"/>
        <v>-</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9372.84</v>
      </c>
      <c r="F617" s="237" t="str">
        <f t="shared" si="12"/>
        <v>-</v>
      </c>
    </row>
    <row r="618" spans="1:6" customFormat="1" ht="12.75" customHeight="1" x14ac:dyDescent="0.2">
      <c r="A618" s="236" t="s">
        <v>1233</v>
      </c>
      <c r="B618" s="197" t="s">
        <v>1234</v>
      </c>
      <c r="C618" s="113" t="s">
        <v>1233</v>
      </c>
      <c r="D618" s="326">
        <v>0</v>
      </c>
      <c r="E618" s="326">
        <v>9372.84</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144374.44</v>
      </c>
      <c r="E635" s="325">
        <f>IF(E420-E528&gt;=0,E420-E528,0)</f>
        <v>0</v>
      </c>
      <c r="F635" s="237">
        <f t="shared" si="12"/>
        <v>0</v>
      </c>
    </row>
    <row r="636" spans="1:6" customFormat="1" ht="12.75" customHeight="1" x14ac:dyDescent="0.2">
      <c r="A636" s="236"/>
      <c r="B636" s="197" t="s">
        <v>1269</v>
      </c>
      <c r="C636" s="113" t="s">
        <v>1270</v>
      </c>
      <c r="D636" s="325">
        <f>IF(D528-D420&gt;=0,D528-D420,0)</f>
        <v>0</v>
      </c>
      <c r="E636" s="325">
        <f>IF(E528-E420&gt;=0,E528-E420,0)</f>
        <v>16734.080000000002</v>
      </c>
      <c r="F636" s="237" t="str">
        <f t="shared" si="12"/>
        <v>-</v>
      </c>
    </row>
    <row r="637" spans="1:6" customFormat="1" ht="12.75" customHeight="1" x14ac:dyDescent="0.2">
      <c r="A637" s="236" t="s">
        <v>1271</v>
      </c>
      <c r="B637" s="197" t="s">
        <v>1272</v>
      </c>
      <c r="C637" s="113" t="s">
        <v>1271</v>
      </c>
      <c r="D637" s="326">
        <v>31042.36</v>
      </c>
      <c r="E637" s="326">
        <v>175416.8</v>
      </c>
      <c r="F637" s="237">
        <f t="shared" si="12"/>
        <v>565.08847909759425</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1844382.5900000003</v>
      </c>
      <c r="E639" s="325">
        <f>E412+E420</f>
        <v>852591.84000000008</v>
      </c>
      <c r="F639" s="237">
        <f t="shared" si="12"/>
        <v>46.226409022869817</v>
      </c>
    </row>
    <row r="640" spans="1:6" customFormat="1" ht="12.75" customHeight="1" x14ac:dyDescent="0.2">
      <c r="A640" s="236"/>
      <c r="B640" s="197" t="s">
        <v>1277</v>
      </c>
      <c r="C640" s="113" t="s">
        <v>1278</v>
      </c>
      <c r="D640" s="325">
        <f>D413+D528</f>
        <v>1115293.01</v>
      </c>
      <c r="E640" s="325">
        <f>E413+E528</f>
        <v>1190773.5900000001</v>
      </c>
      <c r="F640" s="237">
        <f t="shared" si="12"/>
        <v>106.76778024458345</v>
      </c>
    </row>
    <row r="641" spans="1:6" customFormat="1" ht="12.75" customHeight="1" x14ac:dyDescent="0.2">
      <c r="A641" s="236"/>
      <c r="B641" s="197" t="s">
        <v>1279</v>
      </c>
      <c r="C641" s="113" t="s">
        <v>1280</v>
      </c>
      <c r="D641" s="325">
        <f>IF(D639&gt;=D640,D639-D640,0)</f>
        <v>729089.58000000031</v>
      </c>
      <c r="E641" s="325">
        <f>IF(E639&gt;=E640,E639-E640,0)</f>
        <v>0</v>
      </c>
      <c r="F641" s="237">
        <f t="shared" si="12"/>
        <v>0</v>
      </c>
    </row>
    <row r="642" spans="1:6" customFormat="1" ht="12.75" customHeight="1" x14ac:dyDescent="0.2">
      <c r="A642" s="236"/>
      <c r="B642" s="197" t="s">
        <v>1281</v>
      </c>
      <c r="C642" s="113" t="s">
        <v>1282</v>
      </c>
      <c r="D642" s="325">
        <f>IF(D640&gt;=D639,D640-D639,0)</f>
        <v>0</v>
      </c>
      <c r="E642" s="325">
        <f>IF(E640&gt;=E639,E640-E639,0)</f>
        <v>338181.75</v>
      </c>
      <c r="F642" s="237" t="str">
        <f t="shared" si="12"/>
        <v>-</v>
      </c>
    </row>
    <row r="643" spans="1:6" customFormat="1" ht="24" customHeight="1" x14ac:dyDescent="0.2">
      <c r="A643" s="248" t="s">
        <v>1283</v>
      </c>
      <c r="B643" s="197" t="s">
        <v>1284</v>
      </c>
      <c r="C643" s="115" t="s">
        <v>1283</v>
      </c>
      <c r="D643" s="325">
        <f>IF(D416-D417+D637-D638&gt;=0,D416-D417+D637-D638,0)</f>
        <v>0</v>
      </c>
      <c r="E643" s="325">
        <f>IF(E416-E417+E637-E638&gt;=0,E416-E417+E637-E638,0)</f>
        <v>0</v>
      </c>
      <c r="F643" s="237" t="str">
        <f t="shared" si="12"/>
        <v>-</v>
      </c>
    </row>
    <row r="644" spans="1:6" customFormat="1" ht="24" customHeight="1" x14ac:dyDescent="0.2">
      <c r="A644" s="248" t="s">
        <v>1285</v>
      </c>
      <c r="B644" s="197" t="s">
        <v>1286</v>
      </c>
      <c r="C644" s="115" t="s">
        <v>1285</v>
      </c>
      <c r="D644" s="325">
        <f>IF(D417-D416+D638-D637&gt;=0,D417-D416+D638-D637,0)</f>
        <v>1065541.1199999999</v>
      </c>
      <c r="E644" s="325">
        <f>IF(E417-E416+E638-E637&gt;=0,E417-E416+E638-E637,0)</f>
        <v>132166.59000000003</v>
      </c>
      <c r="F644" s="237">
        <f t="shared" si="12"/>
        <v>12.403706203285711</v>
      </c>
    </row>
    <row r="645" spans="1:6" customFormat="1" ht="24" customHeight="1" x14ac:dyDescent="0.2">
      <c r="A645" s="236"/>
      <c r="B645" s="197" t="s">
        <v>1287</v>
      </c>
      <c r="C645" s="113" t="s">
        <v>1288</v>
      </c>
      <c r="D645" s="325">
        <f>IF(D641+D643-D642-D644&gt;=0,D641+D643-D642-D644,0)</f>
        <v>0</v>
      </c>
      <c r="E645" s="325">
        <f>IF(E641+E643-E642-E644&gt;=0,E641+E643-E642-E644,0)</f>
        <v>0</v>
      </c>
      <c r="F645" s="237" t="str">
        <f t="shared" si="12"/>
        <v>-</v>
      </c>
    </row>
    <row r="646" spans="1:6" customFormat="1" ht="24" customHeight="1" x14ac:dyDescent="0.2">
      <c r="A646" s="236"/>
      <c r="B646" s="197" t="s">
        <v>1289</v>
      </c>
      <c r="C646" s="113" t="s">
        <v>1290</v>
      </c>
      <c r="D646" s="325">
        <f>IF(D642+D644-D641-D643&gt;=0,D642+D644-D641-D643,0)</f>
        <v>336451.53999999957</v>
      </c>
      <c r="E646" s="325">
        <f>IF(E642+E644-E641-E643&gt;=0,E642+E644-E641-E643,0)</f>
        <v>470348.34</v>
      </c>
      <c r="F646" s="237">
        <f t="shared" si="12"/>
        <v>139.79675646602797</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71262.539999999994</v>
      </c>
      <c r="E649" s="326">
        <v>407736.76</v>
      </c>
      <c r="F649" s="237">
        <f t="shared" ref="F649:F712" si="13">IF(D649&lt;&gt;0,IF(E649/D649&gt;=100,"&gt;&gt;100",E649/D649*100),"-")</f>
        <v>572.16141888852133</v>
      </c>
    </row>
    <row r="650" spans="1:6" customFormat="1" ht="12.75" customHeight="1" x14ac:dyDescent="0.2">
      <c r="A650" s="236" t="s">
        <v>1297</v>
      </c>
      <c r="B650" s="197" t="s">
        <v>1298</v>
      </c>
      <c r="C650" s="113" t="s">
        <v>1297</v>
      </c>
      <c r="D650" s="326">
        <v>2311912.71</v>
      </c>
      <c r="E650" s="326">
        <v>891353.36</v>
      </c>
      <c r="F650" s="237">
        <f t="shared" si="13"/>
        <v>38.554801664635512</v>
      </c>
    </row>
    <row r="651" spans="1:6" customFormat="1" ht="12.75" customHeight="1" x14ac:dyDescent="0.2">
      <c r="A651" s="236" t="s">
        <v>1299</v>
      </c>
      <c r="B651" s="197" t="s">
        <v>1300</v>
      </c>
      <c r="C651" s="113" t="s">
        <v>1299</v>
      </c>
      <c r="D651" s="326">
        <v>1975438.49</v>
      </c>
      <c r="E651" s="326">
        <v>1070581.3600000001</v>
      </c>
      <c r="F651" s="237">
        <f t="shared" si="13"/>
        <v>54.194618836246335</v>
      </c>
    </row>
    <row r="652" spans="1:6" customFormat="1" ht="24" customHeight="1" x14ac:dyDescent="0.2">
      <c r="A652" s="236" t="s">
        <v>1294</v>
      </c>
      <c r="B652" s="197" t="s">
        <v>1301</v>
      </c>
      <c r="C652" s="113" t="s">
        <v>1302</v>
      </c>
      <c r="D652" s="325">
        <f>+D649+D650-D651</f>
        <v>407736.76</v>
      </c>
      <c r="E652" s="325">
        <f>+E649+E650-E651</f>
        <v>228508.76</v>
      </c>
      <c r="F652" s="237">
        <f t="shared" si="13"/>
        <v>56.043207877553158</v>
      </c>
    </row>
    <row r="653" spans="1:6" customFormat="1" ht="24" customHeight="1" x14ac:dyDescent="0.2">
      <c r="A653" s="236"/>
      <c r="B653" s="197" t="s">
        <v>1303</v>
      </c>
      <c r="C653" s="113" t="s">
        <v>1304</v>
      </c>
      <c r="D653" s="249">
        <v>17</v>
      </c>
      <c r="E653" s="249">
        <v>11</v>
      </c>
      <c r="F653" s="237">
        <f t="shared" si="13"/>
        <v>64.705882352941174</v>
      </c>
    </row>
    <row r="654" spans="1:6" customFormat="1" ht="24" customHeight="1" x14ac:dyDescent="0.2">
      <c r="A654" s="236"/>
      <c r="B654" s="197" t="s">
        <v>1305</v>
      </c>
      <c r="C654" s="113" t="s">
        <v>1306</v>
      </c>
      <c r="D654" s="249">
        <v>0</v>
      </c>
      <c r="E654" s="249">
        <v>0</v>
      </c>
      <c r="F654" s="237" t="str">
        <f t="shared" si="13"/>
        <v>-</v>
      </c>
    </row>
    <row r="655" spans="1:6" customFormat="1" ht="12.75" customHeight="1" x14ac:dyDescent="0.2">
      <c r="A655" s="236"/>
      <c r="B655" s="197" t="s">
        <v>1307</v>
      </c>
      <c r="C655" s="113" t="s">
        <v>1308</v>
      </c>
      <c r="D655" s="249">
        <v>17</v>
      </c>
      <c r="E655" s="249">
        <v>13</v>
      </c>
      <c r="F655" s="237">
        <f t="shared" si="13"/>
        <v>76.470588235294116</v>
      </c>
    </row>
    <row r="656" spans="1:6" customFormat="1" ht="12.75" customHeight="1" x14ac:dyDescent="0.2">
      <c r="A656" s="236"/>
      <c r="B656" s="197" t="s">
        <v>1309</v>
      </c>
      <c r="C656" s="113" t="s">
        <v>1310</v>
      </c>
      <c r="D656" s="249">
        <v>0</v>
      </c>
      <c r="E656" s="249">
        <v>0</v>
      </c>
      <c r="F656" s="237" t="str">
        <f t="shared" si="13"/>
        <v>-</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84766</v>
      </c>
      <c r="E661" s="326">
        <v>120306.54</v>
      </c>
      <c r="F661" s="237">
        <f t="shared" si="13"/>
        <v>141.92782483542931</v>
      </c>
    </row>
    <row r="662" spans="1:6" customFormat="1" ht="12.75" customHeight="1" x14ac:dyDescent="0.2">
      <c r="A662" s="236" t="s">
        <v>1322</v>
      </c>
      <c r="B662" s="197" t="s">
        <v>1323</v>
      </c>
      <c r="C662" s="113" t="s">
        <v>1322</v>
      </c>
      <c r="D662" s="326">
        <v>36000</v>
      </c>
      <c r="E662" s="326">
        <v>69099.210000000006</v>
      </c>
      <c r="F662" s="237">
        <f t="shared" si="13"/>
        <v>191.94225000000003</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67025.02</v>
      </c>
      <c r="E665" s="326">
        <v>147254.39999999999</v>
      </c>
      <c r="F665" s="237">
        <f t="shared" si="13"/>
        <v>219.70064313296734</v>
      </c>
    </row>
    <row r="666" spans="1:6" customFormat="1" ht="12.75" customHeight="1" x14ac:dyDescent="0.2">
      <c r="A666" s="236" t="s">
        <v>1330</v>
      </c>
      <c r="B666" s="197" t="s">
        <v>1331</v>
      </c>
      <c r="C666" s="113" t="s">
        <v>1330</v>
      </c>
      <c r="D666" s="326">
        <v>69725.259999999995</v>
      </c>
      <c r="E666" s="326">
        <v>47000</v>
      </c>
      <c r="F666" s="237">
        <f t="shared" si="13"/>
        <v>67.407421643174942</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5035.8100000000004</v>
      </c>
      <c r="E669" s="326">
        <v>5976.09</v>
      </c>
      <c r="F669" s="237">
        <f t="shared" si="13"/>
        <v>118.67187205236098</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0</v>
      </c>
      <c r="E675" s="326">
        <v>0</v>
      </c>
      <c r="F675" s="237" t="str">
        <f t="shared" si="13"/>
        <v>-</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0</v>
      </c>
      <c r="E694" s="326">
        <v>0</v>
      </c>
      <c r="F694" s="237" t="str">
        <f t="shared" si="13"/>
        <v>-</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496024.84</v>
      </c>
      <c r="E698" s="326">
        <v>208037.3</v>
      </c>
      <c r="F698" s="237">
        <f t="shared" si="13"/>
        <v>41.940903604746886</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0</v>
      </c>
      <c r="E710" s="326">
        <v>0</v>
      </c>
      <c r="F710" s="237" t="str">
        <f t="shared" si="13"/>
        <v>-</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0</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0</v>
      </c>
      <c r="E716" s="326">
        <v>0</v>
      </c>
      <c r="F716" s="237" t="str">
        <f t="shared" si="14"/>
        <v>-</v>
      </c>
    </row>
    <row r="717" spans="1:6" customFormat="1" ht="12.75" customHeight="1" x14ac:dyDescent="0.2">
      <c r="A717" s="236" t="s">
        <v>1432</v>
      </c>
      <c r="B717" s="197" t="s">
        <v>1433</v>
      </c>
      <c r="C717" s="113" t="s">
        <v>1432</v>
      </c>
      <c r="D717" s="326">
        <v>0</v>
      </c>
      <c r="E717" s="326">
        <v>0</v>
      </c>
      <c r="F717" s="237" t="str">
        <f t="shared" si="14"/>
        <v>-</v>
      </c>
    </row>
    <row r="718" spans="1:6" customFormat="1" ht="12.75" customHeight="1" x14ac:dyDescent="0.2">
      <c r="A718" s="236" t="s">
        <v>1434</v>
      </c>
      <c r="B718" s="197" t="s">
        <v>1435</v>
      </c>
      <c r="C718" s="113" t="s">
        <v>1434</v>
      </c>
      <c r="D718" s="326">
        <v>9142.16</v>
      </c>
      <c r="E718" s="326">
        <v>6707.33</v>
      </c>
      <c r="F718" s="237">
        <f t="shared" si="14"/>
        <v>73.367016109978394</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0</v>
      </c>
      <c r="E720" s="326">
        <v>0</v>
      </c>
      <c r="F720" s="237" t="str">
        <f t="shared" si="14"/>
        <v>-</v>
      </c>
    </row>
    <row r="721" spans="1:6" customFormat="1" ht="12.75" customHeight="1" x14ac:dyDescent="0.2">
      <c r="A721" s="236" t="s">
        <v>1440</v>
      </c>
      <c r="B721" s="197" t="s">
        <v>1441</v>
      </c>
      <c r="C721" s="113" t="s">
        <v>1440</v>
      </c>
      <c r="D721" s="326">
        <v>0</v>
      </c>
      <c r="E721" s="326">
        <v>0</v>
      </c>
      <c r="F721" s="237" t="str">
        <f t="shared" si="14"/>
        <v>-</v>
      </c>
    </row>
    <row r="722" spans="1:6" customFormat="1" ht="12.75" customHeight="1" x14ac:dyDescent="0.2">
      <c r="A722" s="236" t="s">
        <v>1442</v>
      </c>
      <c r="B722" s="197" t="s">
        <v>1443</v>
      </c>
      <c r="C722" s="113" t="s">
        <v>1442</v>
      </c>
      <c r="D722" s="326">
        <v>2435.39</v>
      </c>
      <c r="E722" s="326">
        <v>2930.61</v>
      </c>
      <c r="F722" s="237">
        <f t="shared" si="14"/>
        <v>120.33432017048604</v>
      </c>
    </row>
    <row r="723" spans="1:6" customFormat="1" ht="12.75" customHeight="1" x14ac:dyDescent="0.2">
      <c r="A723" s="236" t="s">
        <v>1444</v>
      </c>
      <c r="B723" s="197" t="s">
        <v>1445</v>
      </c>
      <c r="C723" s="113" t="s">
        <v>1444</v>
      </c>
      <c r="D723" s="326">
        <v>0</v>
      </c>
      <c r="E723" s="326">
        <v>0</v>
      </c>
      <c r="F723" s="237" t="str">
        <f t="shared" si="14"/>
        <v>-</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5564.4</v>
      </c>
      <c r="E725" s="326">
        <v>8551.24</v>
      </c>
      <c r="F725" s="237">
        <f t="shared" si="14"/>
        <v>153.67766515706995</v>
      </c>
    </row>
    <row r="726" spans="1:6" customFormat="1" ht="12.75" customHeight="1" x14ac:dyDescent="0.2">
      <c r="A726" s="236" t="s">
        <v>1450</v>
      </c>
      <c r="B726" s="197" t="s">
        <v>1451</v>
      </c>
      <c r="C726" s="113" t="s">
        <v>1450</v>
      </c>
      <c r="D726" s="326">
        <v>0</v>
      </c>
      <c r="E726" s="326">
        <v>0</v>
      </c>
      <c r="F726" s="237" t="str">
        <f t="shared" si="14"/>
        <v>-</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2744.94</v>
      </c>
      <c r="E739" s="326">
        <v>4210.8599999999997</v>
      </c>
      <c r="F739" s="237">
        <f t="shared" si="14"/>
        <v>153.40444599881963</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0</v>
      </c>
      <c r="E742" s="326">
        <v>0</v>
      </c>
      <c r="F742" s="237" t="str">
        <f t="shared" si="14"/>
        <v>-</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477.78</v>
      </c>
      <c r="E816" s="326">
        <v>200</v>
      </c>
      <c r="F816" s="237">
        <f t="shared" si="15"/>
        <v>41.860270417346904</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398.17</v>
      </c>
      <c r="E821" s="326">
        <v>3030.88</v>
      </c>
      <c r="F821" s="237">
        <f t="shared" si="15"/>
        <v>761.20250144410682</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1600</v>
      </c>
      <c r="E823" s="326">
        <v>2200</v>
      </c>
      <c r="F823" s="237">
        <f t="shared" si="15"/>
        <v>137.5</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11537.25</v>
      </c>
      <c r="E826" s="326">
        <v>12830.72</v>
      </c>
      <c r="F826" s="237">
        <f t="shared" si="15"/>
        <v>111.21125051463736</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32175.37</v>
      </c>
      <c r="E830" s="326">
        <v>145000</v>
      </c>
      <c r="F830" s="237">
        <f t="shared" si="15"/>
        <v>450.65526829994502</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213256.56</v>
      </c>
      <c r="E879" s="326">
        <v>0</v>
      </c>
      <c r="F879" s="237">
        <f t="shared" si="16"/>
        <v>0</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68882.12</v>
      </c>
      <c r="E947" s="326">
        <v>7361.24</v>
      </c>
      <c r="F947" s="237">
        <f t="shared" si="17"/>
        <v>10.686721024265804</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0</v>
      </c>
      <c r="E954" s="326">
        <v>0</v>
      </c>
      <c r="F954" s="237" t="str">
        <f t="shared" si="17"/>
        <v>-</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9372.84</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4" workbookViewId="0">
      <selection activeCell="E254" sqref="E254"/>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4">
        <f>D7+D68</f>
        <v>4746372.93</v>
      </c>
      <c r="E6" s="334">
        <f>E7+E68</f>
        <v>4843948.2600000007</v>
      </c>
      <c r="F6" s="310">
        <f t="shared" ref="F6:F37" si="0">IF(D6&gt;0,IF(E6/D6&gt;=100,"&gt;&gt;100",E6/D6*100),"-")</f>
        <v>102.05578725985194</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3">
        <f>D8+D12+D51+D52+D56+D63</f>
        <v>4191387.79</v>
      </c>
      <c r="E7" s="333">
        <f>E8+E12+E51+E52+E56+E63</f>
        <v>4470012.8900000006</v>
      </c>
      <c r="F7" s="311">
        <f t="shared" si="0"/>
        <v>106.6475619522669</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3">
        <f>D9+D10-D11</f>
        <v>10617.9</v>
      </c>
      <c r="E8" s="333">
        <f>E9+E10-E11</f>
        <v>10617.9</v>
      </c>
      <c r="F8" s="311">
        <f t="shared" si="0"/>
        <v>100</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10617.9</v>
      </c>
      <c r="E10" s="335">
        <v>10617.9</v>
      </c>
      <c r="F10" s="311">
        <f t="shared" si="0"/>
        <v>100</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3">
        <f>D13+D19+D29+D35+D41+D45</f>
        <v>3155712.92</v>
      </c>
      <c r="E12" s="333">
        <f>E13+E19+E29+E35+E41+E45</f>
        <v>3917986.8000000003</v>
      </c>
      <c r="F12" s="311">
        <f t="shared" si="0"/>
        <v>124.15536201562975</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3">
        <f>SUM(D14:D17)-D18</f>
        <v>3029588.1399999997</v>
      </c>
      <c r="E13" s="333">
        <f>SUM(E14:E17)-E18</f>
        <v>3745751.54</v>
      </c>
      <c r="F13" s="311">
        <f t="shared" si="0"/>
        <v>123.63896895899522</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895982.5</v>
      </c>
      <c r="E15" s="335">
        <v>1518647.9</v>
      </c>
      <c r="F15" s="311">
        <f t="shared" si="0"/>
        <v>169.49526357936676</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1255381.54</v>
      </c>
      <c r="E16" s="335">
        <v>1401606.3</v>
      </c>
      <c r="F16" s="311">
        <f t="shared" si="0"/>
        <v>111.64783417159376</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2258202.2200000002</v>
      </c>
      <c r="E17" s="335">
        <v>2381741.06</v>
      </c>
      <c r="F17" s="311">
        <f t="shared" si="0"/>
        <v>105.47067215264715</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1379978.12</v>
      </c>
      <c r="E18" s="335">
        <v>1556243.72</v>
      </c>
      <c r="F18" s="311">
        <f t="shared" si="0"/>
        <v>112.77307208320084</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3">
        <f>SUM(D20:D27)-D28</f>
        <v>93744.939999999988</v>
      </c>
      <c r="E19" s="333">
        <f>SUM(E20:E27)-E28</f>
        <v>80840.069999999992</v>
      </c>
      <c r="F19" s="311">
        <f t="shared" si="0"/>
        <v>86.23406233979135</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100866.05</v>
      </c>
      <c r="E20" s="335">
        <v>99121.37</v>
      </c>
      <c r="F20" s="311">
        <f t="shared" si="0"/>
        <v>98.270300066276008</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14599.58</v>
      </c>
      <c r="E21" s="335">
        <v>14599.58</v>
      </c>
      <c r="F21" s="311">
        <f t="shared" si="0"/>
        <v>100</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4327.6099999999997</v>
      </c>
      <c r="E22" s="335">
        <v>4821.71</v>
      </c>
      <c r="F22" s="311">
        <f t="shared" si="0"/>
        <v>111.41738742631615</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0</v>
      </c>
      <c r="E25" s="335">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65945.37</v>
      </c>
      <c r="E26" s="335">
        <v>78182.87</v>
      </c>
      <c r="F26" s="311">
        <f t="shared" si="0"/>
        <v>118.55702682386952</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91993.67</v>
      </c>
      <c r="E28" s="335">
        <v>115885.46</v>
      </c>
      <c r="F28" s="311">
        <f t="shared" si="0"/>
        <v>125.97112388276281</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3">
        <f>SUM(D30:D33)-D34</f>
        <v>27306.369999999995</v>
      </c>
      <c r="E29" s="333">
        <f>SUM(E30:E33)-E34</f>
        <v>71552.97</v>
      </c>
      <c r="F29" s="311">
        <f t="shared" si="0"/>
        <v>262.03764909067007</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81724.479999999996</v>
      </c>
      <c r="E30" s="335">
        <v>136724.48000000001</v>
      </c>
      <c r="F30" s="311">
        <f t="shared" si="0"/>
        <v>167.29929636750214</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54418.11</v>
      </c>
      <c r="E34" s="335">
        <v>65171.51</v>
      </c>
      <c r="F34" s="311">
        <f t="shared" si="0"/>
        <v>119.76070098722649</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3">
        <f>SUM(D36:D39)-D40</f>
        <v>0</v>
      </c>
      <c r="E35" s="333">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3">
        <f>SUM(D42:D43)-D44</f>
        <v>0</v>
      </c>
      <c r="E41" s="333">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3">
        <f>SUM(D46:D49)-D50</f>
        <v>5073.4699999999975</v>
      </c>
      <c r="E45" s="333">
        <f>SUM(E46:E49)-E50</f>
        <v>19842.219999999998</v>
      </c>
      <c r="F45" s="311">
        <f t="shared" si="1"/>
        <v>391.09761169377185</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12770.44</v>
      </c>
      <c r="E47" s="335">
        <v>12770.44</v>
      </c>
      <c r="F47" s="311">
        <f t="shared" si="1"/>
        <v>100</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16766.87</v>
      </c>
      <c r="E48" s="335">
        <v>31266.87</v>
      </c>
      <c r="F48" s="311">
        <f t="shared" si="1"/>
        <v>186.48006455587716</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1250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24463.84</v>
      </c>
      <c r="E50" s="335">
        <v>25445.09</v>
      </c>
      <c r="F50" s="311">
        <f t="shared" si="1"/>
        <v>104.01102198183114</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3">
        <f>SUM(D53:D54)-D55</f>
        <v>0</v>
      </c>
      <c r="E52" s="333">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4744.13</v>
      </c>
      <c r="E54" s="335">
        <v>7212.82</v>
      </c>
      <c r="F54" s="311">
        <f t="shared" si="1"/>
        <v>152.03672749271203</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4744.13</v>
      </c>
      <c r="E55" s="335">
        <v>7212.82</v>
      </c>
      <c r="F55" s="311">
        <f t="shared" si="1"/>
        <v>152.03672749271203</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3">
        <f>SUM(D57:D62)</f>
        <v>1025056.97</v>
      </c>
      <c r="E56" s="333">
        <f>SUM(E57:E62)</f>
        <v>541408.18999999994</v>
      </c>
      <c r="F56" s="311">
        <f t="shared" si="1"/>
        <v>52.817375604011552</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1025056.97</v>
      </c>
      <c r="E57" s="335">
        <v>541408.18999999994</v>
      </c>
      <c r="F57" s="311">
        <f t="shared" si="1"/>
        <v>52.817375604011552</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3">
        <f>SUM(D64:D67)</f>
        <v>0</v>
      </c>
      <c r="E63" s="333">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3">
        <f>D69+D78+D87+D118+D134+D146+D164+D170</f>
        <v>554985.14</v>
      </c>
      <c r="E68" s="333">
        <f>E69+E78+E87+E118+E134+E146+E164+E170</f>
        <v>373935.37</v>
      </c>
      <c r="F68" s="311">
        <f t="shared" si="1"/>
        <v>67.377546360971024</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3">
        <f>+D70+D75+D76+D77</f>
        <v>407736.76</v>
      </c>
      <c r="E69" s="333">
        <f>+E70+E75+E76+E77</f>
        <v>228508.76</v>
      </c>
      <c r="F69" s="311">
        <f t="shared" si="1"/>
        <v>56.043207877553158</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3">
        <f>SUM(D71:D74)</f>
        <v>407576.96</v>
      </c>
      <c r="E70" s="333">
        <f>SUM(E71:E74)</f>
        <v>228267.85</v>
      </c>
      <c r="F70" s="311">
        <f t="shared" ref="F70:F101" si="2">IF(D70&gt;0,IF(E70/D70&gt;=100,"&gt;&gt;100",E70/D70*100),"-")</f>
        <v>56.006073061637238</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407576.96</v>
      </c>
      <c r="E72" s="335">
        <v>228267.85</v>
      </c>
      <c r="F72" s="311">
        <f t="shared" si="2"/>
        <v>56.006073061637238</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159.80000000000001</v>
      </c>
      <c r="E76" s="335">
        <v>240.91</v>
      </c>
      <c r="F76" s="311">
        <f t="shared" si="2"/>
        <v>150.75719649561952</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3">
        <f>D79+SUM(D82:D84)-D85+D86</f>
        <v>3742.48</v>
      </c>
      <c r="E78" s="333">
        <f>E79+SUM(E82:E84)-E85+E86</f>
        <v>6061.36</v>
      </c>
      <c r="F78" s="311">
        <f t="shared" si="2"/>
        <v>161.96105256407515</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3">
        <f>SUM(D80:D81)</f>
        <v>0</v>
      </c>
      <c r="E79" s="333">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375.87</v>
      </c>
      <c r="E83" s="335">
        <v>0</v>
      </c>
      <c r="F83" s="311">
        <f t="shared" si="2"/>
        <v>0</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3366.61</v>
      </c>
      <c r="E86" s="335">
        <v>6061.36</v>
      </c>
      <c r="F86" s="311">
        <f t="shared" si="2"/>
        <v>180.04342647351487</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3">
        <f>D88+D106-D117</f>
        <v>0</v>
      </c>
      <c r="E87" s="333">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3">
        <f>SUM(D89:D105)</f>
        <v>0</v>
      </c>
      <c r="E88" s="333">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3">
        <f>SUM(D107:D116)</f>
        <v>0</v>
      </c>
      <c r="E106" s="333">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3">
        <f>D119+D126-D133</f>
        <v>0</v>
      </c>
      <c r="E118" s="333">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3">
        <f>SUM(D120:D125)</f>
        <v>0</v>
      </c>
      <c r="E119" s="333">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3">
        <f>SUM(D127:D132)</f>
        <v>0</v>
      </c>
      <c r="E126" s="333">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3">
        <f>D135+D142-D145</f>
        <v>108779.61</v>
      </c>
      <c r="E134" s="333">
        <f>E135+E142-E145</f>
        <v>108779.61</v>
      </c>
      <c r="F134" s="311">
        <f t="shared" ref="F134:F165" si="4">IF(D134&gt;0,IF(E134/D134&gt;=100,"&gt;&gt;100",E134/D134*100),"-")</f>
        <v>100</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3">
        <f>SUM(D136:D141)</f>
        <v>108779.61</v>
      </c>
      <c r="E135" s="333">
        <f>SUM(E136:E141)</f>
        <v>108779.61</v>
      </c>
      <c r="F135" s="311">
        <f t="shared" si="4"/>
        <v>100</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108779.61</v>
      </c>
      <c r="E139" s="335">
        <v>108779.61</v>
      </c>
      <c r="F139" s="311">
        <f t="shared" si="4"/>
        <v>100</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3">
        <f>SUM(D143:D144)</f>
        <v>0</v>
      </c>
      <c r="E142" s="333">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3">
        <f>SUM(D147:D149)+SUM(D158:D162)-D163</f>
        <v>34726.289999999994</v>
      </c>
      <c r="E146" s="333">
        <f>SUM(E147:E149)+SUM(E158:E162)-E163</f>
        <v>30585.640000000003</v>
      </c>
      <c r="F146" s="311">
        <f t="shared" si="4"/>
        <v>88.076324882387397</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7622</v>
      </c>
      <c r="E147" s="335">
        <v>9707.92</v>
      </c>
      <c r="F147" s="311">
        <f t="shared" si="4"/>
        <v>127.3670952505904</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3">
        <f>SUM(D150:D157)</f>
        <v>0</v>
      </c>
      <c r="E149" s="333">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5812.73</v>
      </c>
      <c r="E158" s="335">
        <v>5378.05</v>
      </c>
      <c r="F158" s="311">
        <f t="shared" si="4"/>
        <v>92.521930315015496</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52008.59</v>
      </c>
      <c r="E159" s="335">
        <v>44904.38</v>
      </c>
      <c r="F159" s="311">
        <f t="shared" si="4"/>
        <v>86.34031416733275</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512.41</v>
      </c>
      <c r="E162" s="335">
        <v>512.41</v>
      </c>
      <c r="F162" s="311">
        <f t="shared" si="4"/>
        <v>100</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31229.439999999999</v>
      </c>
      <c r="E163" s="335">
        <v>29917.119999999999</v>
      </c>
      <c r="F163" s="311">
        <f t="shared" si="4"/>
        <v>95.797811296007879</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3">
        <f>SUM(D165:D168)-D169</f>
        <v>0</v>
      </c>
      <c r="E164" s="333">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3">
        <f>SUM(D171:D173)</f>
        <v>0</v>
      </c>
      <c r="E170" s="333">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3">
        <f>D176+D237</f>
        <v>4746372.93</v>
      </c>
      <c r="E175" s="333">
        <f>E176+E237</f>
        <v>4843948.2599999988</v>
      </c>
      <c r="F175" s="311">
        <f t="shared" ref="F175:F206" si="6">IF(D175&gt;0,IF(E175/D175&gt;=100,"&gt;&gt;100",E175/D175*100),"-")</f>
        <v>102.0557872598519</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3">
        <f>D177+D189+D190+D206+D234</f>
        <v>1083780.02</v>
      </c>
      <c r="E176" s="333">
        <f>E177+E189+E190+E206+E234</f>
        <v>1033907.6399999999</v>
      </c>
      <c r="F176" s="311">
        <f t="shared" si="6"/>
        <v>95.398293096416367</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3">
        <f>SUM(D178:D180)+SUM(D184:D188)</f>
        <v>425094.58</v>
      </c>
      <c r="E177" s="333">
        <f>SUM(E178:E180)+SUM(E184:E188)</f>
        <v>572519.80999999994</v>
      </c>
      <c r="F177" s="311">
        <f t="shared" si="6"/>
        <v>134.68057155656982</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9502.19</v>
      </c>
      <c r="E178" s="335">
        <v>23300.19</v>
      </c>
      <c r="F178" s="311">
        <f t="shared" si="6"/>
        <v>245.20863085246663</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81549.440000000002</v>
      </c>
      <c r="E179" s="335">
        <v>60914.02</v>
      </c>
      <c r="F179" s="311">
        <f t="shared" si="6"/>
        <v>74.695816427433456</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3">
        <f>SUM(D181:D183)</f>
        <v>80876.820000000007</v>
      </c>
      <c r="E180" s="333">
        <f>SUM(E181:E183)</f>
        <v>85884.18</v>
      </c>
      <c r="F180" s="311">
        <f t="shared" si="6"/>
        <v>106.19134135095814</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74038.240000000005</v>
      </c>
      <c r="E182" s="335">
        <v>79347.149999999994</v>
      </c>
      <c r="F182" s="311">
        <f t="shared" si="6"/>
        <v>107.17049729977373</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6838.58</v>
      </c>
      <c r="E183" s="335">
        <v>6537.03</v>
      </c>
      <c r="F183" s="311">
        <f t="shared" si="6"/>
        <v>95.590458837945889</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83890.65</v>
      </c>
      <c r="E184" s="335">
        <v>109594.18</v>
      </c>
      <c r="F184" s="311">
        <f t="shared" si="6"/>
        <v>130.63932631348069</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82989.86</v>
      </c>
      <c r="E186" s="335">
        <v>81541.600000000006</v>
      </c>
      <c r="F186" s="311">
        <f t="shared" si="6"/>
        <v>98.254895236598799</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36875.089999999997</v>
      </c>
      <c r="E187" s="335">
        <v>161875.09</v>
      </c>
      <c r="F187" s="311">
        <f t="shared" si="6"/>
        <v>438.98222350101389</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49410.53</v>
      </c>
      <c r="E188" s="335">
        <v>49410.55</v>
      </c>
      <c r="F188" s="311">
        <f t="shared" si="6"/>
        <v>100.00004047720192</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325181.84000000003</v>
      </c>
      <c r="E189" s="335">
        <v>135245.47</v>
      </c>
      <c r="F189" s="311">
        <f t="shared" si="6"/>
        <v>41.590720441215289</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3">
        <f>D191+D198-D205</f>
        <v>0</v>
      </c>
      <c r="E190" s="333">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3">
        <f>SUM(D192:D197)</f>
        <v>0</v>
      </c>
      <c r="E191" s="333">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3">
        <f>SUM(D199:D204)</f>
        <v>0</v>
      </c>
      <c r="E198" s="333">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3">
        <f>D207+D224</f>
        <v>333503.59999999998</v>
      </c>
      <c r="E206" s="333">
        <f>E207+E224</f>
        <v>326142.36</v>
      </c>
      <c r="F206" s="311">
        <f t="shared" si="6"/>
        <v>97.792755460510776</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3">
        <f>SUM(D208:D223)</f>
        <v>333503.59999999998</v>
      </c>
      <c r="E207" s="333">
        <f>SUM(E208:E223)</f>
        <v>326142.36</v>
      </c>
      <c r="F207" s="311">
        <f t="shared" ref="F207:F238" si="7">IF(D207&gt;0,IF(E207/D207&gt;=100,"&gt;&gt;100",E207/D207*100),"-")</f>
        <v>97.792755460510776</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200780.79</v>
      </c>
      <c r="E208" s="335">
        <v>193419.55</v>
      </c>
      <c r="F208" s="311">
        <f t="shared" si="7"/>
        <v>96.333693078904602</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132722.81</v>
      </c>
      <c r="E211" s="335">
        <v>132722.81</v>
      </c>
      <c r="F211" s="311">
        <f t="shared" si="7"/>
        <v>100</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3">
        <f>SUM(D225:D233)</f>
        <v>0</v>
      </c>
      <c r="E224" s="333">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3">
        <f>SUM(D235:D236)</f>
        <v>0</v>
      </c>
      <c r="E234" s="333">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3">
        <f>+D238+D245-D254+SUM(D255:D257)</f>
        <v>3662592.9099999997</v>
      </c>
      <c r="E237" s="333">
        <f>+E238+E245-E254+SUM(E255:E257)</f>
        <v>3810040.6199999992</v>
      </c>
      <c r="F237" s="311">
        <f t="shared" si="7"/>
        <v>104.02577391545269</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3">
        <f>D239-D242</f>
        <v>3966031.11</v>
      </c>
      <c r="E238" s="333">
        <f>E239-E242</f>
        <v>4252017.4499999993</v>
      </c>
      <c r="F238" s="311">
        <f t="shared" si="7"/>
        <v>107.21089502497622</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3">
        <f>SUM(D240:D241)</f>
        <v>4299534.71</v>
      </c>
      <c r="E239" s="333">
        <f>SUM(E240:E241)</f>
        <v>4578159.8099999996</v>
      </c>
      <c r="F239" s="311">
        <f t="shared" ref="F239:F270" si="8">IF(D239&gt;0,IF(E239/D239&gt;=100,"&gt;&gt;100",E239/D239*100),"-")</f>
        <v>106.48035470796327</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4299534.71</v>
      </c>
      <c r="E240" s="335">
        <v>4578159.8099999996</v>
      </c>
      <c r="F240" s="311">
        <f t="shared" si="8"/>
        <v>106.48035470796327</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3">
        <f>SUM(D243:D244)</f>
        <v>333503.59999999998</v>
      </c>
      <c r="E242" s="333">
        <f>SUM(E243:E244)</f>
        <v>326142.36</v>
      </c>
      <c r="F242" s="311">
        <f t="shared" si="8"/>
        <v>97.792755460510776</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333503.59999999998</v>
      </c>
      <c r="E243" s="335">
        <v>326142.36</v>
      </c>
      <c r="F243" s="311">
        <f t="shared" si="8"/>
        <v>97.792755460510776</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3">
        <f>D246-D250</f>
        <v>-336451.54000000004</v>
      </c>
      <c r="E245" s="333">
        <f>E246-E250</f>
        <v>-470348.34000000008</v>
      </c>
      <c r="F245" s="311" t="str">
        <f t="shared" si="8"/>
        <v>-</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3">
        <f>SUM(D247:D249)</f>
        <v>1210994.26</v>
      </c>
      <c r="E246" s="333">
        <f>SUM(E247:E249)</f>
        <v>1368566.95</v>
      </c>
      <c r="F246" s="311">
        <f t="shared" si="8"/>
        <v>113.01184449875097</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1035577.46</v>
      </c>
      <c r="E247" s="335">
        <v>1209884.23</v>
      </c>
      <c r="F247" s="311">
        <f t="shared" si="8"/>
        <v>116.83184278653573</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175416.8</v>
      </c>
      <c r="E249" s="335">
        <v>158682.72</v>
      </c>
      <c r="F249" s="311">
        <f t="shared" si="8"/>
        <v>90.460389198754072</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3">
        <f>SUM(D251:D253)</f>
        <v>1547445.8</v>
      </c>
      <c r="E250" s="333">
        <f>SUM(E251:E253)</f>
        <v>1838915.29</v>
      </c>
      <c r="F250" s="311">
        <f t="shared" si="8"/>
        <v>118.83552173523621</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1547445.8</v>
      </c>
      <c r="E252" s="335">
        <v>1838915.29</v>
      </c>
      <c r="F252" s="311">
        <f t="shared" si="8"/>
        <v>118.83552173523621</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1885.83</v>
      </c>
      <c r="E254" s="335">
        <v>1885.83</v>
      </c>
      <c r="F254" s="311">
        <f t="shared" si="8"/>
        <v>100</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34899.17</v>
      </c>
      <c r="E255" s="335">
        <v>30257.34</v>
      </c>
      <c r="F255" s="311">
        <f t="shared" si="8"/>
        <v>86.699311187056892</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3">
        <v>0.08</v>
      </c>
      <c r="E258" s="333">
        <v>0.08</v>
      </c>
      <c r="F258" s="311">
        <f t="shared" si="8"/>
        <v>100</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3">
        <f>D260</f>
        <v>1689920.86</v>
      </c>
      <c r="E259" s="333">
        <f>E260</f>
        <v>1486368.15</v>
      </c>
      <c r="F259" s="311">
        <f t="shared" si="8"/>
        <v>87.954896893810741</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1689920.86</v>
      </c>
      <c r="E260" s="336">
        <v>1486368.15</v>
      </c>
      <c r="F260" s="315">
        <f t="shared" si="8"/>
        <v>87.954896893810741</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65955.73</v>
      </c>
      <c r="E264" s="335">
        <v>60502.76</v>
      </c>
      <c r="F264" s="311">
        <f t="shared" si="9"/>
        <v>91.732378672785529</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1802</v>
      </c>
      <c r="E268" s="335">
        <v>4579.04</v>
      </c>
      <c r="F268" s="311">
        <f t="shared" si="9"/>
        <v>254.10876803551608</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43</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1564.61</v>
      </c>
      <c r="E271" s="335">
        <v>1439.32</v>
      </c>
      <c r="F271" s="311">
        <f t="shared" si="9"/>
        <v>91.992253660656658</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288850.02</v>
      </c>
      <c r="E287" s="335">
        <v>411326.39</v>
      </c>
      <c r="F287" s="311">
        <f t="shared" si="9"/>
        <v>142.40137147991197</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136244.56</v>
      </c>
      <c r="E288" s="335">
        <v>161193.42000000001</v>
      </c>
      <c r="F288" s="311">
        <f t="shared" si="9"/>
        <v>118.31182103711151</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325181.84000000003</v>
      </c>
      <c r="E289" s="335">
        <v>115798.86</v>
      </c>
      <c r="F289" s="311">
        <f t="shared" si="9"/>
        <v>35.610494116153589</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19446.61</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333503.59999999998</v>
      </c>
      <c r="E293" s="335">
        <v>326142.36</v>
      </c>
      <c r="F293" s="311">
        <f t="shared" si="9"/>
        <v>97.792755460510776</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47313.55</v>
      </c>
      <c r="E295" s="335">
        <v>47313.55</v>
      </c>
      <c r="F295" s="311">
        <f t="shared" si="10"/>
        <v>100</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2096.98</v>
      </c>
      <c r="E299" s="335">
        <v>2097</v>
      </c>
      <c r="F299" s="311">
        <f t="shared" si="10"/>
        <v>100.00095375253937</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0" workbookViewId="0">
      <selection activeCell="A2" sqref="A2 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393583.45</v>
      </c>
      <c r="E5" s="339">
        <f>E6+E10+E13+SUM(E17:E21)</f>
        <v>182838.81</v>
      </c>
      <c r="F5" s="261">
        <f t="shared" ref="F5:F36" si="0">IF(D5&gt;0,IF(E5/D5&gt;=100,"&gt;&gt;100",E5/D5*100),"-")</f>
        <v>46.454903019931351</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55551.96</v>
      </c>
      <c r="E6" s="340">
        <f>SUM(E7:E9)</f>
        <v>88104.55</v>
      </c>
      <c r="F6" s="255">
        <f t="shared" si="0"/>
        <v>158.59845449197473</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55551.96</v>
      </c>
      <c r="E7" s="341">
        <v>88104.55</v>
      </c>
      <c r="F7" s="255">
        <f t="shared" si="0"/>
        <v>158.59845449197473</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338031.49</v>
      </c>
      <c r="E13" s="340">
        <f>SUM(E14:E16)</f>
        <v>94734.26</v>
      </c>
      <c r="F13" s="255">
        <f t="shared" si="0"/>
        <v>28.025276580001467</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337102.43</v>
      </c>
      <c r="E14" s="341">
        <v>93805.2</v>
      </c>
      <c r="F14" s="255">
        <f t="shared" si="0"/>
        <v>27.826913024625778</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929.06</v>
      </c>
      <c r="E16" s="341">
        <v>929.06</v>
      </c>
      <c r="F16" s="255">
        <f t="shared" si="0"/>
        <v>100</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8450.75</v>
      </c>
      <c r="E28" s="340">
        <f>SUM(E29:E34)</f>
        <v>9000</v>
      </c>
      <c r="F28" s="255">
        <f t="shared" si="0"/>
        <v>106.49942312812473</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8450.75</v>
      </c>
      <c r="E30" s="341">
        <v>9000</v>
      </c>
      <c r="F30" s="255">
        <f t="shared" si="0"/>
        <v>106.49942312812473</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270794.94</v>
      </c>
      <c r="E35" s="340">
        <f>E36+E39+E43+E50+E54+E60+E61+E66+E74</f>
        <v>161016.21000000002</v>
      </c>
      <c r="F35" s="255">
        <f t="shared" si="0"/>
        <v>59.460568207072114</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213110.21000000002</v>
      </c>
      <c r="E36" s="340">
        <f>SUM(E37:E38)</f>
        <v>145328.71000000002</v>
      </c>
      <c r="F36" s="255">
        <f t="shared" si="0"/>
        <v>68.194156441401859</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12560.04</v>
      </c>
      <c r="E37" s="341">
        <v>4545.32</v>
      </c>
      <c r="F37" s="255">
        <f t="shared" ref="F37:F68" si="1">IF(D37&gt;0,IF(E37/D37&gt;=100,"&gt;&gt;100",E37/D37*100),"-")</f>
        <v>36.188738252425942</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200550.17</v>
      </c>
      <c r="E38" s="341">
        <v>140783.39000000001</v>
      </c>
      <c r="F38" s="255">
        <f t="shared" si="1"/>
        <v>70.198589210869272</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2120</v>
      </c>
      <c r="E39" s="340">
        <f>SUM(E40:E42)</f>
        <v>0</v>
      </c>
      <c r="F39" s="255">
        <f t="shared" si="1"/>
        <v>0</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2120</v>
      </c>
      <c r="E40" s="341">
        <v>0</v>
      </c>
      <c r="F40" s="255">
        <f t="shared" si="1"/>
        <v>0</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2200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2200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8084.38</v>
      </c>
      <c r="E60" s="341">
        <v>1250</v>
      </c>
      <c r="F60" s="255">
        <f t="shared" si="1"/>
        <v>15.461915446824618</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12237.5</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12237.5</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47480.35</v>
      </c>
      <c r="E74" s="341">
        <v>0</v>
      </c>
      <c r="F74" s="255">
        <f t="shared" si="2"/>
        <v>0</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7730.1399999999994</v>
      </c>
      <c r="E75" s="340">
        <f>SUM(E76:E81)</f>
        <v>8858.51</v>
      </c>
      <c r="F75" s="255">
        <f t="shared" si="2"/>
        <v>114.5970189414422</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2696.53</v>
      </c>
      <c r="E76" s="341">
        <v>2882.44</v>
      </c>
      <c r="F76" s="255">
        <f t="shared" si="2"/>
        <v>106.8944161570611</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5033.6099999999997</v>
      </c>
      <c r="E81" s="341">
        <v>5976.07</v>
      </c>
      <c r="F81" s="255">
        <f t="shared" si="2"/>
        <v>118.72334169711201</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229004.45000000004</v>
      </c>
      <c r="E82" s="340">
        <f>SUM(E83:E88)</f>
        <v>506103.67</v>
      </c>
      <c r="F82" s="255">
        <f t="shared" si="2"/>
        <v>221.00167485828325</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995.41</v>
      </c>
      <c r="E83" s="341">
        <v>0</v>
      </c>
      <c r="F83" s="255">
        <f t="shared" si="2"/>
        <v>0</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166683.64000000001</v>
      </c>
      <c r="E84" s="341">
        <v>271663.31</v>
      </c>
      <c r="F84" s="255">
        <f t="shared" si="2"/>
        <v>162.98138797544857</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36138.910000000003</v>
      </c>
      <c r="E85" s="341">
        <v>149567.94</v>
      </c>
      <c r="F85" s="255">
        <f t="shared" si="2"/>
        <v>413.86953840057703</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18856.330000000002</v>
      </c>
      <c r="E86" s="341">
        <v>42828.81</v>
      </c>
      <c r="F86" s="255">
        <f t="shared" si="2"/>
        <v>227.13226805003939</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6330.16</v>
      </c>
      <c r="E88" s="341">
        <v>42043.61</v>
      </c>
      <c r="F88" s="255">
        <f t="shared" si="2"/>
        <v>664.17926245150204</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15271.56</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15271.56</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10710.44</v>
      </c>
      <c r="E107" s="340">
        <f>SUM(E108:E113)</f>
        <v>111027.5</v>
      </c>
      <c r="F107" s="255">
        <f t="shared" si="3"/>
        <v>1036.6287472783563</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89482.5</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0</v>
      </c>
      <c r="E109" s="341">
        <v>8045</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1500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10710.44</v>
      </c>
      <c r="E113" s="341">
        <v>12000</v>
      </c>
      <c r="F113" s="255">
        <f t="shared" si="3"/>
        <v>112.04021496782576</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1466.37</v>
      </c>
      <c r="E114" s="340">
        <f>E115+E118+E121+E122+SUM(E125:E128)</f>
        <v>8113.32</v>
      </c>
      <c r="F114" s="255">
        <f t="shared" si="3"/>
        <v>553.29282513963051</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796.37</v>
      </c>
      <c r="E115" s="340">
        <f>SUM(E116:E117)</f>
        <v>6313.32</v>
      </c>
      <c r="F115" s="255">
        <f t="shared" si="3"/>
        <v>792.76215829325554</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796.37</v>
      </c>
      <c r="E116" s="341">
        <v>5023.32</v>
      </c>
      <c r="F116" s="255">
        <f t="shared" si="3"/>
        <v>630.77715132413323</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1290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670</v>
      </c>
      <c r="E125" s="341">
        <v>1800</v>
      </c>
      <c r="F125" s="255">
        <f t="shared" si="3"/>
        <v>268.65671641791045</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115189.68999999999</v>
      </c>
      <c r="E129" s="340">
        <f>E130+E133+SUM(E134:E140)</f>
        <v>171809.93</v>
      </c>
      <c r="F129" s="255">
        <f t="shared" si="3"/>
        <v>149.15391299342849</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1998.17</v>
      </c>
      <c r="E135" s="341">
        <v>5230.88</v>
      </c>
      <c r="F135" s="255">
        <f t="shared" si="4"/>
        <v>261.7835319317175</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81494.48</v>
      </c>
      <c r="E136" s="341">
        <v>0</v>
      </c>
      <c r="F136" s="255">
        <f t="shared" si="4"/>
        <v>0</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477.78</v>
      </c>
      <c r="E137" s="341">
        <v>200</v>
      </c>
      <c r="F137" s="255">
        <f t="shared" si="4"/>
        <v>41.860270417346904</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31219.26</v>
      </c>
      <c r="E138" s="341">
        <v>59446.26</v>
      </c>
      <c r="F138" s="255">
        <f t="shared" si="4"/>
        <v>190.41533976141653</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106932.79</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1036930.23</v>
      </c>
      <c r="E141" s="342">
        <f>E5+E22+E28+E35+E75+E82+E89+E107+E114+E129</f>
        <v>1174039.51</v>
      </c>
      <c r="F141" s="262">
        <f t="shared" si="4"/>
        <v>113.2226138300549</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35" sqref="E35 E35"/>
    </sheetView>
  </sheetViews>
  <sheetFormatPr defaultColWidth="26.57031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4">
        <f>E6+E22</f>
        <v>9220.3799999999992</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5">
        <f>E23+E30</f>
        <v>9220.3799999999992</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5">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3">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5">
        <f>SUM(E31:E37)</f>
        <v>9220.3799999999992</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3">
        <v>9220.3799999999992</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5">
        <f>E39+E44</f>
        <v>204284.95</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5">
        <f>SUM(E45:E48)</f>
        <v>204284.95</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3">
        <v>204284.95</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c r="C249" s="152"/>
    </row>
    <row r="250" spans="1:22" ht="15.75" customHeight="1" x14ac:dyDescent="0.2">
      <c r="B250"/>
      <c r="C250" s="152"/>
    </row>
    <row r="251" spans="1:22" ht="15.75" customHeight="1" x14ac:dyDescent="0.2">
      <c r="B251"/>
      <c r="C251" s="152"/>
    </row>
    <row r="252" spans="1:22" ht="15.75" customHeight="1" x14ac:dyDescent="0.2">
      <c r="B252"/>
      <c r="C252" s="152"/>
    </row>
    <row r="253" spans="1:22" ht="15.75" customHeight="1" x14ac:dyDescent="0.2">
      <c r="B253"/>
      <c r="C253" s="152"/>
    </row>
    <row r="254" spans="1:22" ht="15.75" customHeight="1" x14ac:dyDescent="0.2">
      <c r="B254"/>
      <c r="C254" s="152"/>
    </row>
    <row r="255" spans="1:22" ht="15.75" customHeight="1" x14ac:dyDescent="0.2">
      <c r="B255"/>
      <c r="C255" s="152"/>
    </row>
    <row r="256" spans="1:22" ht="15.75" customHeight="1" x14ac:dyDescent="0.2">
      <c r="B256"/>
      <c r="C256" s="152"/>
    </row>
    <row r="257" spans="2:3" ht="15.75" customHeight="1" x14ac:dyDescent="0.2">
      <c r="B257"/>
      <c r="C257" s="152"/>
    </row>
    <row r="258" spans="2:3" ht="15.75" customHeight="1" x14ac:dyDescent="0.2">
      <c r="B258"/>
      <c r="C258" s="152"/>
    </row>
    <row r="259" spans="2:3" ht="15.75" customHeight="1" x14ac:dyDescent="0.2">
      <c r="B259"/>
      <c r="C259" s="152"/>
    </row>
    <row r="260" spans="2:3" ht="15.75" customHeight="1" x14ac:dyDescent="0.2">
      <c r="B260"/>
      <c r="C260" s="152"/>
    </row>
    <row r="261" spans="2:3" ht="15.75" customHeight="1" x14ac:dyDescent="0.2">
      <c r="B261"/>
      <c r="C261" s="152"/>
    </row>
    <row r="262" spans="2:3" ht="15.75" customHeight="1" x14ac:dyDescent="0.2">
      <c r="B262"/>
      <c r="C262" s="152"/>
    </row>
    <row r="263" spans="2:3" ht="15.75" customHeight="1" x14ac:dyDescent="0.2">
      <c r="B263"/>
      <c r="C263" s="152"/>
    </row>
    <row r="264" spans="2:3" ht="15.75" customHeight="1" x14ac:dyDescent="0.2">
      <c r="B264"/>
      <c r="C264" s="152"/>
    </row>
    <row r="265" spans="2:3" ht="15.75" customHeight="1" x14ac:dyDescent="0.2">
      <c r="B265"/>
      <c r="C265" s="152"/>
    </row>
    <row r="266" spans="2:3" ht="15.75" customHeight="1" x14ac:dyDescent="0.2">
      <c r="B266"/>
      <c r="C266" s="152"/>
    </row>
    <row r="267" spans="2:3" ht="15.75" customHeight="1" x14ac:dyDescent="0.2">
      <c r="B267"/>
      <c r="C267" s="152"/>
    </row>
    <row r="268" spans="2:3" ht="15.75" customHeight="1" x14ac:dyDescent="0.2">
      <c r="B268"/>
      <c r="C268" s="152"/>
    </row>
    <row r="269" spans="2:3" ht="15.75" customHeight="1" x14ac:dyDescent="0.2">
      <c r="B269"/>
      <c r="C269" s="152"/>
    </row>
    <row r="270" spans="2:3" ht="15.75" customHeight="1" x14ac:dyDescent="0.2">
      <c r="B270"/>
      <c r="C270" s="152"/>
    </row>
    <row r="271" spans="2:3" ht="15.75" customHeight="1" x14ac:dyDescent="0.2">
      <c r="B271"/>
      <c r="C271" s="152"/>
    </row>
    <row r="272" spans="2:3" ht="15.75" customHeight="1" x14ac:dyDescent="0.2">
      <c r="B272"/>
      <c r="C272" s="152"/>
    </row>
    <row r="273" spans="2:3" ht="15.75" customHeight="1" x14ac:dyDescent="0.2">
      <c r="B273"/>
      <c r="C273" s="152"/>
    </row>
    <row r="274" spans="2:3" ht="15.75" customHeight="1" x14ac:dyDescent="0.2">
      <c r="B274"/>
      <c r="C274" s="152"/>
    </row>
    <row r="275" spans="2:3" ht="15.75" customHeight="1" x14ac:dyDescent="0.2">
      <c r="B275"/>
      <c r="C275" s="152"/>
    </row>
    <row r="276" spans="2:3" ht="15.75" customHeight="1" x14ac:dyDescent="0.2">
      <c r="B276"/>
      <c r="C276" s="152"/>
    </row>
    <row r="277" spans="2:3" ht="15.75" customHeight="1" x14ac:dyDescent="0.2">
      <c r="B277"/>
      <c r="C277" s="152"/>
    </row>
    <row r="278" spans="2:3" ht="15.75" customHeight="1" x14ac:dyDescent="0.2">
      <c r="B278"/>
      <c r="C278" s="152"/>
    </row>
    <row r="279" spans="2:3" ht="15.75" customHeight="1" x14ac:dyDescent="0.2">
      <c r="B279"/>
      <c r="C279" s="152"/>
    </row>
    <row r="280" spans="2:3" ht="15.75" customHeight="1" x14ac:dyDescent="0.2">
      <c r="B280"/>
      <c r="C280" s="152"/>
    </row>
    <row r="281" spans="2:3" ht="15.75" customHeight="1" x14ac:dyDescent="0.2">
      <c r="B281"/>
      <c r="C281" s="152"/>
    </row>
    <row r="282" spans="2:3" ht="15.75" customHeight="1" x14ac:dyDescent="0.2">
      <c r="B282"/>
      <c r="C282" s="152"/>
    </row>
    <row r="283" spans="2:3" ht="15.75" customHeight="1" x14ac:dyDescent="0.2">
      <c r="B283"/>
      <c r="C283" s="152"/>
    </row>
    <row r="284" spans="2:3" ht="15.75" customHeight="1" x14ac:dyDescent="0.2">
      <c r="B284"/>
      <c r="C284" s="152"/>
    </row>
    <row r="285" spans="2:3" ht="15.75" customHeight="1" x14ac:dyDescent="0.2">
      <c r="B285"/>
      <c r="C285" s="152"/>
    </row>
    <row r="286" spans="2:3" ht="15.75" customHeight="1" x14ac:dyDescent="0.2">
      <c r="B286"/>
      <c r="C286" s="152"/>
    </row>
    <row r="287" spans="2:3" ht="15.75" customHeight="1" x14ac:dyDescent="0.2">
      <c r="B287"/>
      <c r="C287" s="152"/>
    </row>
    <row r="288" spans="2:3" ht="15.75" customHeight="1" x14ac:dyDescent="0.2">
      <c r="B288"/>
      <c r="C288" s="152"/>
    </row>
    <row r="289" spans="2:3" ht="15.75" customHeight="1" x14ac:dyDescent="0.2">
      <c r="B289"/>
      <c r="C289" s="152"/>
    </row>
    <row r="290" spans="2:3" ht="15.75" customHeight="1" x14ac:dyDescent="0.2">
      <c r="B290"/>
      <c r="C290" s="152"/>
    </row>
    <row r="291" spans="2:3" ht="15.75" customHeight="1" x14ac:dyDescent="0.2">
      <c r="B291"/>
      <c r="C291" s="152"/>
    </row>
    <row r="292" spans="2:3" ht="15.75" customHeight="1" x14ac:dyDescent="0.2">
      <c r="B292"/>
      <c r="C292" s="152"/>
    </row>
    <row r="293" spans="2:3" ht="15.75" customHeight="1" x14ac:dyDescent="0.2">
      <c r="B293"/>
      <c r="C293" s="152"/>
    </row>
    <row r="294" spans="2:3" ht="15.75" customHeight="1" x14ac:dyDescent="0.2">
      <c r="B294"/>
      <c r="C294" s="152"/>
    </row>
    <row r="295" spans="2:3" ht="15.75" customHeight="1" x14ac:dyDescent="0.2">
      <c r="B295"/>
      <c r="C295" s="152"/>
    </row>
    <row r="296" spans="2:3" ht="15.75" customHeight="1" x14ac:dyDescent="0.2">
      <c r="B296"/>
      <c r="C296" s="152"/>
    </row>
    <row r="297" spans="2:3" ht="15.75" customHeight="1" x14ac:dyDescent="0.2">
      <c r="B297"/>
      <c r="C297" s="152"/>
    </row>
    <row r="298" spans="2:3" ht="15.75" customHeight="1" x14ac:dyDescent="0.2">
      <c r="B298"/>
      <c r="C298" s="152"/>
    </row>
    <row r="299" spans="2:3" ht="15.75" customHeight="1" x14ac:dyDescent="0.2">
      <c r="B299"/>
      <c r="C299" s="152"/>
    </row>
    <row r="300" spans="2:3" ht="15.75" customHeight="1" x14ac:dyDescent="0.2">
      <c r="B300"/>
      <c r="C300" s="152"/>
    </row>
    <row r="301" spans="2:3" ht="15.75" customHeight="1" x14ac:dyDescent="0.2">
      <c r="B301"/>
      <c r="C301" s="152"/>
    </row>
    <row r="302" spans="2:3" ht="15.75" customHeight="1" x14ac:dyDescent="0.2">
      <c r="B302"/>
      <c r="C302" s="152"/>
    </row>
    <row r="303" spans="2:3" ht="15.75" customHeight="1" x14ac:dyDescent="0.2">
      <c r="B303"/>
      <c r="C303" s="152"/>
    </row>
    <row r="304" spans="2:3" ht="15.75" customHeight="1" x14ac:dyDescent="0.2">
      <c r="B304"/>
      <c r="C304" s="152"/>
    </row>
    <row r="305" spans="2:3" ht="15.75" customHeight="1" x14ac:dyDescent="0.2">
      <c r="B305"/>
      <c r="C305" s="152"/>
    </row>
    <row r="306" spans="2:3" ht="15.75" customHeight="1" x14ac:dyDescent="0.2">
      <c r="B306"/>
      <c r="C306" s="152"/>
    </row>
    <row r="307" spans="2:3" ht="15.75" customHeight="1" x14ac:dyDescent="0.2">
      <c r="B307"/>
      <c r="C307" s="152"/>
    </row>
    <row r="308" spans="2:3" ht="15.75" customHeight="1" x14ac:dyDescent="0.2">
      <c r="B308"/>
      <c r="C308" s="152"/>
    </row>
    <row r="309" spans="2:3" ht="15.75" customHeight="1" x14ac:dyDescent="0.2">
      <c r="B309"/>
      <c r="C309" s="152"/>
    </row>
    <row r="310" spans="2:3" ht="15.75" customHeight="1" x14ac:dyDescent="0.2">
      <c r="B310"/>
      <c r="C310" s="152"/>
    </row>
    <row r="311" spans="2:3" ht="15.75" customHeight="1" x14ac:dyDescent="0.2">
      <c r="B311"/>
      <c r="C311" s="152"/>
    </row>
    <row r="312" spans="2:3" ht="15.75" customHeight="1" x14ac:dyDescent="0.2">
      <c r="B312"/>
      <c r="C312" s="152"/>
    </row>
    <row r="313" spans="2:3" ht="15.75" customHeight="1" x14ac:dyDescent="0.2">
      <c r="B313"/>
      <c r="C313" s="152"/>
    </row>
    <row r="314" spans="2:3" ht="15.75" customHeight="1" x14ac:dyDescent="0.2">
      <c r="B314"/>
      <c r="C314" s="152"/>
    </row>
    <row r="315" spans="2:3" ht="15.75" customHeight="1" x14ac:dyDescent="0.2">
      <c r="B315"/>
      <c r="C315" s="152"/>
    </row>
    <row r="316" spans="2:3" ht="15.75" customHeight="1" x14ac:dyDescent="0.2">
      <c r="B316"/>
      <c r="C316" s="152"/>
    </row>
    <row r="317" spans="2:3" ht="15.75" customHeight="1" x14ac:dyDescent="0.2">
      <c r="B317"/>
      <c r="C317" s="152"/>
    </row>
    <row r="318" spans="2:3" ht="15.75" customHeight="1" x14ac:dyDescent="0.2">
      <c r="B318"/>
      <c r="C318" s="152"/>
    </row>
    <row r="319" spans="2:3" ht="15.75" customHeight="1" x14ac:dyDescent="0.2">
      <c r="B319"/>
      <c r="C319" s="152"/>
    </row>
    <row r="320" spans="2:3" ht="15.75" customHeight="1" x14ac:dyDescent="0.2">
      <c r="B320"/>
      <c r="C320" s="152"/>
    </row>
    <row r="321" spans="2:3" ht="15.75" customHeight="1" x14ac:dyDescent="0.2">
      <c r="B321"/>
      <c r="C321" s="152"/>
    </row>
    <row r="322" spans="2:3" ht="15.75" customHeight="1" x14ac:dyDescent="0.2">
      <c r="B322"/>
      <c r="C322" s="152"/>
    </row>
    <row r="323" spans="2:3" ht="15.75" customHeight="1" x14ac:dyDescent="0.2">
      <c r="B323"/>
      <c r="C323" s="152"/>
    </row>
    <row r="324" spans="2:3" ht="15.75" customHeight="1" x14ac:dyDescent="0.2">
      <c r="B324"/>
      <c r="C324" s="152"/>
    </row>
    <row r="325" spans="2:3" ht="15.75" customHeight="1" x14ac:dyDescent="0.2">
      <c r="B325"/>
      <c r="C325" s="152"/>
    </row>
    <row r="326" spans="2:3" ht="15.75" customHeight="1" x14ac:dyDescent="0.2">
      <c r="B326"/>
      <c r="C326" s="152"/>
    </row>
    <row r="327" spans="2:3" ht="15.75" customHeight="1" x14ac:dyDescent="0.2">
      <c r="B327"/>
      <c r="C327" s="152"/>
    </row>
    <row r="328" spans="2:3" ht="15.75" customHeight="1" x14ac:dyDescent="0.2">
      <c r="B328"/>
      <c r="C328" s="152"/>
    </row>
    <row r="329" spans="2:3" ht="15.75" customHeight="1" x14ac:dyDescent="0.2">
      <c r="B329"/>
      <c r="C329" s="152"/>
    </row>
    <row r="330" spans="2:3" ht="15.75" customHeight="1" x14ac:dyDescent="0.2">
      <c r="B330"/>
      <c r="C330" s="152"/>
    </row>
    <row r="331" spans="2:3" ht="15.75" customHeight="1" x14ac:dyDescent="0.2">
      <c r="B331"/>
      <c r="C331" s="152"/>
    </row>
    <row r="332" spans="2:3" ht="15.75" customHeight="1" x14ac:dyDescent="0.2">
      <c r="B332"/>
      <c r="C332" s="152"/>
    </row>
    <row r="333" spans="2:3" ht="15.75" customHeight="1" x14ac:dyDescent="0.2">
      <c r="B333"/>
      <c r="C333" s="152"/>
    </row>
    <row r="334" spans="2:3" ht="15.75" customHeight="1" x14ac:dyDescent="0.2">
      <c r="B334"/>
      <c r="C334" s="152"/>
    </row>
    <row r="335" spans="2:3" ht="15.75" customHeight="1" x14ac:dyDescent="0.2">
      <c r="B335"/>
      <c r="C335" s="152"/>
    </row>
    <row r="336" spans="2:3" ht="15.75" customHeight="1" x14ac:dyDescent="0.2">
      <c r="B336"/>
      <c r="C336" s="152"/>
    </row>
    <row r="337" spans="2:3" ht="15.75" customHeight="1" x14ac:dyDescent="0.2">
      <c r="B337"/>
      <c r="C337" s="152"/>
    </row>
    <row r="338" spans="2:3" ht="15.75" customHeight="1" x14ac:dyDescent="0.2">
      <c r="B338"/>
      <c r="C338" s="152"/>
    </row>
    <row r="339" spans="2:3" ht="15.75" customHeight="1" x14ac:dyDescent="0.2">
      <c r="B339"/>
      <c r="C339" s="152"/>
    </row>
    <row r="340" spans="2:3" ht="15.75" customHeight="1" x14ac:dyDescent="0.2">
      <c r="B340"/>
      <c r="C340" s="152"/>
    </row>
    <row r="341" spans="2:3" ht="15.75" customHeight="1" x14ac:dyDescent="0.2">
      <c r="B341"/>
      <c r="C341" s="152"/>
    </row>
    <row r="342" spans="2:3" ht="15.75" customHeight="1" x14ac:dyDescent="0.2">
      <c r="B342"/>
      <c r="C342" s="152"/>
    </row>
    <row r="343" spans="2:3" ht="15.75" customHeight="1" x14ac:dyDescent="0.2">
      <c r="B343"/>
      <c r="C343" s="152"/>
    </row>
    <row r="344" spans="2:3" ht="15.75" customHeight="1" x14ac:dyDescent="0.2">
      <c r="B344"/>
      <c r="C344" s="152"/>
    </row>
    <row r="345" spans="2:3" ht="15.75" customHeight="1" x14ac:dyDescent="0.2">
      <c r="B345"/>
      <c r="C345" s="152"/>
    </row>
    <row r="346" spans="2:3" ht="15.75" customHeight="1" x14ac:dyDescent="0.2">
      <c r="B346"/>
      <c r="C346" s="152"/>
    </row>
    <row r="347" spans="2:3" ht="15.75" customHeight="1" x14ac:dyDescent="0.2">
      <c r="B347"/>
      <c r="C347" s="152"/>
    </row>
    <row r="348" spans="2:3" ht="15.75" customHeight="1" x14ac:dyDescent="0.2">
      <c r="B348"/>
      <c r="C348" s="152"/>
    </row>
    <row r="349" spans="2:3" ht="15.75" customHeight="1" x14ac:dyDescent="0.2">
      <c r="B349"/>
      <c r="C349" s="152"/>
    </row>
    <row r="350" spans="2:3" ht="15.75" customHeight="1" x14ac:dyDescent="0.2">
      <c r="B350"/>
      <c r="C350" s="152"/>
    </row>
    <row r="351" spans="2:3" ht="15.75" customHeight="1" x14ac:dyDescent="0.2">
      <c r="B351"/>
      <c r="C351" s="152"/>
    </row>
    <row r="352" spans="2:3" ht="15.75" customHeight="1" x14ac:dyDescent="0.2">
      <c r="B352"/>
      <c r="C352" s="152"/>
    </row>
    <row r="353" spans="2:3" ht="15.75" customHeight="1" x14ac:dyDescent="0.2">
      <c r="B353"/>
      <c r="C353" s="152"/>
    </row>
    <row r="354" spans="2:3" ht="15.75" customHeight="1" x14ac:dyDescent="0.2">
      <c r="B354"/>
      <c r="C354" s="152"/>
    </row>
    <row r="355" spans="2:3" ht="15.75" customHeight="1" x14ac:dyDescent="0.2">
      <c r="B355"/>
      <c r="C355" s="152"/>
    </row>
    <row r="356" spans="2:3" ht="15.75" customHeight="1" x14ac:dyDescent="0.2">
      <c r="B356"/>
      <c r="C356" s="152"/>
    </row>
    <row r="357" spans="2:3" ht="15.75" customHeight="1" x14ac:dyDescent="0.2">
      <c r="B357"/>
      <c r="C357" s="152"/>
    </row>
    <row r="358" spans="2:3" ht="15.75" customHeight="1" x14ac:dyDescent="0.2">
      <c r="B358"/>
      <c r="C358" s="152"/>
    </row>
    <row r="359" spans="2:3" ht="15.75" customHeight="1" x14ac:dyDescent="0.2">
      <c r="B359"/>
      <c r="C359" s="152"/>
    </row>
    <row r="360" spans="2:3" ht="15.75" customHeight="1" x14ac:dyDescent="0.2">
      <c r="B360"/>
      <c r="C360" s="152"/>
    </row>
    <row r="361" spans="2:3" ht="15.75" customHeight="1" x14ac:dyDescent="0.2">
      <c r="B361"/>
      <c r="C361" s="152"/>
    </row>
    <row r="362" spans="2:3" ht="15.75" customHeight="1" x14ac:dyDescent="0.2">
      <c r="B362"/>
      <c r="C362" s="152"/>
    </row>
    <row r="363" spans="2:3" ht="15.75" customHeight="1" x14ac:dyDescent="0.2">
      <c r="B363"/>
      <c r="C363" s="152"/>
    </row>
    <row r="364" spans="2:3" ht="15.75" customHeight="1" x14ac:dyDescent="0.2">
      <c r="B364"/>
      <c r="C364" s="152"/>
    </row>
    <row r="365" spans="2:3" ht="15.75" customHeight="1" x14ac:dyDescent="0.2">
      <c r="B365"/>
      <c r="C365" s="152"/>
    </row>
    <row r="366" spans="2:3" ht="15.75" customHeight="1" x14ac:dyDescent="0.2">
      <c r="B366"/>
      <c r="C366" s="152"/>
    </row>
    <row r="367" spans="2:3" ht="15.75" customHeight="1" x14ac:dyDescent="0.2">
      <c r="B367"/>
      <c r="C367" s="152"/>
    </row>
    <row r="368" spans="2:3" ht="15.75" customHeight="1" x14ac:dyDescent="0.2">
      <c r="B368"/>
      <c r="C368" s="152"/>
    </row>
    <row r="369" spans="2:3" ht="15.75" customHeight="1" x14ac:dyDescent="0.2">
      <c r="B369"/>
      <c r="C369" s="152"/>
    </row>
    <row r="370" spans="2:3" ht="15.75" customHeight="1" x14ac:dyDescent="0.2">
      <c r="B370"/>
      <c r="C370" s="152"/>
    </row>
    <row r="371" spans="2:3" ht="15.75" customHeight="1" x14ac:dyDescent="0.2">
      <c r="B371"/>
      <c r="C371" s="152"/>
    </row>
    <row r="372" spans="2:3" ht="15.75" customHeight="1" x14ac:dyDescent="0.2">
      <c r="B372"/>
      <c r="C372" s="152"/>
    </row>
    <row r="373" spans="2:3" ht="15.75" customHeight="1" x14ac:dyDescent="0.2">
      <c r="B373"/>
      <c r="C373" s="152"/>
    </row>
    <row r="374" spans="2:3" ht="15.75" customHeight="1" x14ac:dyDescent="0.2">
      <c r="B374"/>
      <c r="C374" s="152"/>
    </row>
    <row r="375" spans="2:3" ht="15.75" customHeight="1" x14ac:dyDescent="0.2">
      <c r="B375"/>
      <c r="C375" s="152"/>
    </row>
    <row r="376" spans="2:3" ht="15.75" customHeight="1" x14ac:dyDescent="0.2">
      <c r="B376"/>
      <c r="C376" s="152"/>
    </row>
    <row r="377" spans="2:3" ht="15.75" customHeight="1" x14ac:dyDescent="0.2">
      <c r="B377"/>
      <c r="C377" s="152"/>
    </row>
    <row r="378" spans="2:3" ht="15.75" customHeight="1" x14ac:dyDescent="0.2">
      <c r="B378"/>
      <c r="C378" s="152"/>
    </row>
    <row r="379" spans="2:3" ht="15.75" customHeight="1" x14ac:dyDescent="0.2">
      <c r="B379"/>
      <c r="C379" s="152"/>
    </row>
    <row r="380" spans="2:3" ht="15.75" customHeight="1" x14ac:dyDescent="0.2">
      <c r="B380"/>
      <c r="C380" s="152"/>
    </row>
    <row r="381" spans="2:3" ht="15.75" customHeight="1" x14ac:dyDescent="0.2">
      <c r="B381"/>
      <c r="C381" s="152"/>
    </row>
    <row r="382" spans="2:3" ht="15.75" customHeight="1" x14ac:dyDescent="0.2">
      <c r="B382"/>
      <c r="C382" s="152"/>
    </row>
    <row r="383" spans="2:3" ht="15.75" customHeight="1" x14ac:dyDescent="0.2">
      <c r="B383"/>
      <c r="C383" s="152"/>
    </row>
    <row r="384" spans="2:3" ht="15.75" customHeight="1" x14ac:dyDescent="0.2">
      <c r="B384"/>
      <c r="C384" s="152"/>
    </row>
    <row r="385" spans="2:3" ht="15.75" customHeight="1" x14ac:dyDescent="0.2">
      <c r="B385"/>
      <c r="C385" s="152"/>
    </row>
    <row r="386" spans="2:3" ht="15.75" customHeight="1" x14ac:dyDescent="0.2">
      <c r="B386"/>
      <c r="C386" s="152"/>
    </row>
    <row r="387" spans="2:3" ht="15.75" customHeight="1" x14ac:dyDescent="0.2">
      <c r="B387"/>
      <c r="C387" s="152"/>
    </row>
    <row r="388" spans="2:3" ht="15.75" customHeight="1" x14ac:dyDescent="0.2">
      <c r="B388"/>
      <c r="C388" s="152"/>
    </row>
    <row r="389" spans="2:3" ht="15.75" customHeight="1" x14ac:dyDescent="0.2">
      <c r="B389"/>
      <c r="C389" s="152"/>
    </row>
    <row r="390" spans="2:3" ht="15.75" customHeight="1" x14ac:dyDescent="0.2">
      <c r="B390"/>
      <c r="C390" s="152"/>
    </row>
    <row r="391" spans="2:3" ht="15.75" customHeight="1" x14ac:dyDescent="0.2">
      <c r="B391"/>
      <c r="C391" s="152"/>
    </row>
    <row r="392" spans="2:3" ht="15.75" customHeight="1" x14ac:dyDescent="0.2">
      <c r="B392"/>
      <c r="C392" s="152"/>
    </row>
    <row r="393" spans="2:3" ht="15.75" customHeight="1" x14ac:dyDescent="0.2">
      <c r="B393"/>
      <c r="C393" s="152"/>
    </row>
    <row r="394" spans="2:3" ht="15.75" customHeight="1" x14ac:dyDescent="0.2">
      <c r="B394"/>
      <c r="C394" s="152"/>
    </row>
    <row r="395" spans="2:3" ht="15.75" customHeight="1" x14ac:dyDescent="0.2">
      <c r="B395"/>
      <c r="C395" s="152"/>
    </row>
    <row r="396" spans="2:3" ht="15.75" customHeight="1" x14ac:dyDescent="0.2">
      <c r="B396"/>
      <c r="C396" s="152"/>
    </row>
    <row r="397" spans="2:3" ht="15.75" customHeight="1" x14ac:dyDescent="0.2">
      <c r="B397"/>
      <c r="C397" s="152"/>
    </row>
    <row r="398" spans="2:3" ht="15.75" customHeight="1" x14ac:dyDescent="0.2">
      <c r="B398"/>
      <c r="C398" s="152"/>
    </row>
    <row r="399" spans="2:3" ht="15.75" customHeight="1" x14ac:dyDescent="0.2">
      <c r="B399"/>
      <c r="C399" s="152"/>
    </row>
    <row r="400" spans="2:3" ht="15.75" customHeight="1" x14ac:dyDescent="0.2">
      <c r="B400"/>
      <c r="C400" s="152"/>
    </row>
    <row r="401" spans="2:3" ht="15.75" customHeight="1" x14ac:dyDescent="0.2">
      <c r="B401"/>
      <c r="C401" s="152"/>
    </row>
    <row r="402" spans="2:3" ht="15.75" customHeight="1" x14ac:dyDescent="0.2">
      <c r="B402"/>
      <c r="C402" s="152"/>
    </row>
    <row r="403" spans="2:3" ht="15.75" customHeight="1" x14ac:dyDescent="0.2">
      <c r="B403"/>
      <c r="C403" s="152"/>
    </row>
    <row r="404" spans="2:3" ht="15.75" customHeight="1" x14ac:dyDescent="0.2">
      <c r="B404"/>
      <c r="C404" s="152"/>
    </row>
    <row r="405" spans="2:3" ht="15.75" customHeight="1" x14ac:dyDescent="0.2">
      <c r="B405"/>
      <c r="C405" s="152"/>
    </row>
    <row r="406" spans="2:3" ht="15.75" customHeight="1" x14ac:dyDescent="0.2">
      <c r="B406"/>
      <c r="C406" s="152"/>
    </row>
    <row r="407" spans="2:3" ht="15.75" customHeight="1" x14ac:dyDescent="0.2">
      <c r="B407"/>
      <c r="C407" s="152"/>
    </row>
    <row r="408" spans="2:3" ht="15.75" customHeight="1" x14ac:dyDescent="0.2">
      <c r="B408"/>
      <c r="C408" s="152"/>
    </row>
    <row r="409" spans="2:3" ht="15.75" customHeight="1" x14ac:dyDescent="0.2">
      <c r="B409"/>
      <c r="C409" s="152"/>
    </row>
    <row r="410" spans="2:3" ht="15.75" customHeight="1" x14ac:dyDescent="0.2">
      <c r="B410"/>
      <c r="C410" s="152"/>
    </row>
    <row r="411" spans="2:3" ht="15.75" customHeight="1" x14ac:dyDescent="0.2">
      <c r="B411"/>
      <c r="C411" s="152"/>
    </row>
    <row r="412" spans="2:3" ht="15.75" customHeight="1" x14ac:dyDescent="0.2">
      <c r="B412"/>
      <c r="C412" s="152"/>
    </row>
    <row r="413" spans="2:3" ht="15.75" customHeight="1" x14ac:dyDescent="0.2">
      <c r="B413"/>
      <c r="C413" s="152"/>
    </row>
    <row r="414" spans="2:3" ht="15.75" customHeight="1" x14ac:dyDescent="0.2">
      <c r="B414"/>
      <c r="C414" s="152"/>
    </row>
    <row r="415" spans="2:3" ht="15.75" customHeight="1" x14ac:dyDescent="0.2">
      <c r="B415"/>
      <c r="C415" s="152"/>
    </row>
    <row r="416" spans="2:3" ht="15.75" customHeight="1" x14ac:dyDescent="0.2">
      <c r="B416"/>
      <c r="C416" s="152"/>
    </row>
    <row r="417" spans="2:3" ht="15.75" customHeight="1" x14ac:dyDescent="0.2">
      <c r="B417"/>
      <c r="C417" s="152"/>
    </row>
    <row r="418" spans="2:3" ht="15.75" customHeight="1" x14ac:dyDescent="0.2">
      <c r="B418"/>
      <c r="C418" s="152"/>
    </row>
    <row r="419" spans="2:3" ht="15.75" customHeight="1" x14ac:dyDescent="0.2">
      <c r="B419"/>
      <c r="C419" s="152"/>
    </row>
    <row r="420" spans="2:3" ht="15.75" customHeight="1" x14ac:dyDescent="0.2">
      <c r="B420"/>
      <c r="C420" s="152"/>
    </row>
    <row r="421" spans="2:3" ht="15.75" customHeight="1" x14ac:dyDescent="0.2">
      <c r="B421"/>
      <c r="C421" s="152"/>
    </row>
    <row r="422" spans="2:3" ht="15.75" customHeight="1" x14ac:dyDescent="0.2">
      <c r="B422"/>
      <c r="C422" s="152"/>
    </row>
    <row r="423" spans="2:3" ht="15.75" customHeight="1" x14ac:dyDescent="0.2">
      <c r="B423"/>
      <c r="C423" s="152"/>
    </row>
    <row r="424" spans="2:3" ht="15.75" customHeight="1" x14ac:dyDescent="0.2">
      <c r="B424"/>
      <c r="C424" s="152"/>
    </row>
    <row r="425" spans="2:3" ht="15.75" customHeight="1" x14ac:dyDescent="0.2">
      <c r="B425"/>
      <c r="C425" s="152"/>
    </row>
    <row r="426" spans="2:3" ht="15.75" customHeight="1" x14ac:dyDescent="0.2">
      <c r="B426"/>
      <c r="C426" s="152"/>
    </row>
    <row r="427" spans="2:3" ht="15.75" customHeight="1" x14ac:dyDescent="0.2">
      <c r="B427"/>
      <c r="C427" s="152"/>
    </row>
    <row r="428" spans="2:3" ht="15.75" customHeight="1" x14ac:dyDescent="0.2">
      <c r="B428"/>
      <c r="C428" s="152"/>
    </row>
    <row r="429" spans="2:3" ht="15.75" customHeight="1" x14ac:dyDescent="0.2">
      <c r="B429"/>
      <c r="C429" s="152"/>
    </row>
    <row r="430" spans="2:3" ht="15.75" customHeight="1" x14ac:dyDescent="0.2">
      <c r="B430"/>
      <c r="C430" s="152"/>
    </row>
    <row r="431" spans="2:3" ht="15.75" customHeight="1" x14ac:dyDescent="0.2">
      <c r="B431"/>
      <c r="C431" s="152"/>
    </row>
    <row r="432" spans="2:3" ht="15.75" customHeight="1" x14ac:dyDescent="0.2">
      <c r="B432"/>
      <c r="C432" s="152"/>
    </row>
    <row r="433" spans="2:3" ht="15.75" customHeight="1" x14ac:dyDescent="0.2">
      <c r="B433"/>
      <c r="C433" s="152"/>
    </row>
    <row r="434" spans="2:3" ht="15.75" customHeight="1" x14ac:dyDescent="0.2">
      <c r="B434"/>
      <c r="C434" s="152"/>
    </row>
    <row r="435" spans="2:3" ht="15.75" customHeight="1" x14ac:dyDescent="0.2">
      <c r="B435"/>
      <c r="C435" s="152"/>
    </row>
    <row r="436" spans="2:3" ht="15.75" customHeight="1" x14ac:dyDescent="0.2">
      <c r="B436"/>
      <c r="C436" s="152"/>
    </row>
    <row r="437" spans="2:3" ht="15.75" customHeight="1" x14ac:dyDescent="0.2">
      <c r="B437"/>
      <c r="C437" s="152"/>
    </row>
    <row r="438" spans="2:3" ht="15.75" customHeight="1" x14ac:dyDescent="0.2">
      <c r="B438"/>
      <c r="C438" s="152"/>
    </row>
    <row r="439" spans="2:3" ht="15.75" customHeight="1" x14ac:dyDescent="0.2">
      <c r="B439"/>
      <c r="C439" s="152"/>
    </row>
    <row r="440" spans="2:3" ht="15.75" customHeight="1" x14ac:dyDescent="0.2">
      <c r="B440"/>
      <c r="C440" s="152"/>
    </row>
    <row r="441" spans="2:3" ht="15.75" customHeight="1" x14ac:dyDescent="0.2">
      <c r="B441"/>
      <c r="C441" s="152"/>
    </row>
    <row r="442" spans="2:3" ht="15.75" customHeight="1" x14ac:dyDescent="0.2">
      <c r="B442"/>
      <c r="C442" s="152"/>
    </row>
    <row r="443" spans="2:3" ht="15.75" customHeight="1" x14ac:dyDescent="0.2">
      <c r="B443"/>
      <c r="C443" s="152"/>
    </row>
    <row r="444" spans="2:3" ht="15.75" customHeight="1" x14ac:dyDescent="0.2">
      <c r="B444"/>
      <c r="C444" s="152"/>
    </row>
    <row r="445" spans="2:3" ht="15.75" customHeight="1" x14ac:dyDescent="0.2">
      <c r="B445"/>
      <c r="C445" s="152"/>
    </row>
    <row r="446" spans="2:3" ht="15.75" customHeight="1" x14ac:dyDescent="0.2">
      <c r="B446"/>
      <c r="C446" s="152"/>
    </row>
    <row r="447" spans="2:3" ht="15.75" customHeight="1" x14ac:dyDescent="0.2">
      <c r="B447"/>
      <c r="C447" s="152"/>
    </row>
    <row r="448" spans="2:3" ht="15.75" customHeight="1" x14ac:dyDescent="0.2">
      <c r="B448"/>
      <c r="C448" s="152"/>
    </row>
    <row r="449" spans="2:3" ht="15.75" customHeight="1" x14ac:dyDescent="0.2">
      <c r="B449"/>
      <c r="C449" s="152"/>
    </row>
    <row r="450" spans="2:3" ht="15.75" customHeight="1" x14ac:dyDescent="0.2">
      <c r="B450"/>
      <c r="C450" s="152"/>
    </row>
    <row r="451" spans="2:3" ht="15.75" customHeight="1" x14ac:dyDescent="0.2">
      <c r="B451"/>
      <c r="C451" s="152"/>
    </row>
    <row r="452" spans="2:3" ht="15.75" customHeight="1" x14ac:dyDescent="0.2">
      <c r="B452"/>
      <c r="C452" s="152"/>
    </row>
    <row r="453" spans="2:3" ht="15.75" customHeight="1" x14ac:dyDescent="0.2">
      <c r="B453"/>
      <c r="C453" s="152"/>
    </row>
    <row r="454" spans="2:3" ht="15.75" customHeight="1" x14ac:dyDescent="0.2">
      <c r="B454"/>
      <c r="C454" s="152"/>
    </row>
    <row r="455" spans="2:3" ht="15.75" customHeight="1" x14ac:dyDescent="0.2">
      <c r="B455"/>
      <c r="C455" s="152"/>
    </row>
    <row r="456" spans="2:3" ht="15.75" customHeight="1" x14ac:dyDescent="0.2">
      <c r="B456"/>
      <c r="C456" s="152"/>
    </row>
    <row r="457" spans="2:3" ht="15.75" customHeight="1" x14ac:dyDescent="0.2">
      <c r="B457"/>
      <c r="C457" s="152"/>
    </row>
    <row r="458" spans="2:3" ht="15.75" customHeight="1" x14ac:dyDescent="0.2">
      <c r="B458"/>
      <c r="C458" s="152"/>
    </row>
    <row r="459" spans="2:3" ht="15.75" customHeight="1" x14ac:dyDescent="0.2">
      <c r="B459"/>
      <c r="C459" s="152"/>
    </row>
    <row r="460" spans="2:3" ht="15.75" customHeight="1" x14ac:dyDescent="0.2">
      <c r="B460"/>
      <c r="C460" s="152"/>
    </row>
    <row r="461" spans="2:3" ht="15.75" customHeight="1" x14ac:dyDescent="0.2">
      <c r="B461"/>
      <c r="C461" s="152"/>
    </row>
    <row r="462" spans="2:3" ht="15.75" customHeight="1" x14ac:dyDescent="0.2">
      <c r="B462"/>
      <c r="C462" s="152"/>
    </row>
    <row r="463" spans="2:3" ht="15.75" customHeight="1" x14ac:dyDescent="0.2">
      <c r="B463"/>
      <c r="C463" s="152"/>
    </row>
    <row r="464" spans="2:3" ht="15.75" customHeight="1" x14ac:dyDescent="0.2">
      <c r="B464"/>
      <c r="C464" s="152"/>
    </row>
    <row r="465" spans="2:3" ht="15.75" customHeight="1" x14ac:dyDescent="0.2">
      <c r="B465"/>
      <c r="C465" s="152"/>
    </row>
    <row r="466" spans="2:3" ht="15.75" customHeight="1" x14ac:dyDescent="0.2">
      <c r="B466"/>
      <c r="C466" s="152"/>
    </row>
    <row r="467" spans="2:3" ht="15.75" customHeight="1" x14ac:dyDescent="0.2">
      <c r="B467"/>
      <c r="C467" s="152"/>
    </row>
    <row r="468" spans="2:3" ht="15.75" customHeight="1" x14ac:dyDescent="0.2">
      <c r="B468"/>
      <c r="C468" s="152"/>
    </row>
    <row r="469" spans="2:3" ht="15.75" customHeight="1" x14ac:dyDescent="0.2">
      <c r="B469"/>
      <c r="C469" s="152"/>
    </row>
    <row r="470" spans="2:3" ht="15.75" customHeight="1" x14ac:dyDescent="0.2">
      <c r="B470"/>
      <c r="C470" s="152"/>
    </row>
    <row r="471" spans="2:3" ht="15.75" customHeight="1" x14ac:dyDescent="0.2">
      <c r="B471"/>
      <c r="C471" s="152"/>
    </row>
    <row r="472" spans="2:3" ht="15.75" customHeight="1" x14ac:dyDescent="0.2">
      <c r="B472"/>
      <c r="C472" s="152"/>
    </row>
    <row r="473" spans="2:3" ht="15.75" customHeight="1" x14ac:dyDescent="0.2">
      <c r="B473"/>
      <c r="C473" s="152"/>
    </row>
    <row r="474" spans="2:3" ht="15.75" customHeight="1" x14ac:dyDescent="0.2">
      <c r="B474"/>
      <c r="C474" s="152"/>
    </row>
    <row r="475" spans="2:3" ht="15.75" customHeight="1" x14ac:dyDescent="0.2">
      <c r="B475"/>
      <c r="C475" s="152"/>
    </row>
    <row r="476" spans="2:3" ht="15.75" customHeight="1" x14ac:dyDescent="0.2">
      <c r="B476"/>
      <c r="C476" s="152"/>
    </row>
    <row r="477" spans="2:3" ht="15.75" customHeight="1" x14ac:dyDescent="0.2">
      <c r="B477"/>
      <c r="C477" s="152"/>
    </row>
    <row r="478" spans="2:3" ht="15.75" customHeight="1" x14ac:dyDescent="0.2">
      <c r="B478"/>
      <c r="C478" s="152"/>
    </row>
    <row r="479" spans="2:3" ht="15.75" customHeight="1" x14ac:dyDescent="0.2">
      <c r="B479"/>
      <c r="C479" s="152"/>
    </row>
    <row r="480" spans="2:3" ht="15.75" customHeight="1" x14ac:dyDescent="0.2">
      <c r="B480"/>
      <c r="C480" s="152"/>
    </row>
    <row r="481" spans="2:3" ht="15.75" customHeight="1" x14ac:dyDescent="0.2">
      <c r="B481"/>
      <c r="C481" s="152"/>
    </row>
    <row r="482" spans="2:3" ht="15.75" customHeight="1" x14ac:dyDescent="0.2">
      <c r="B482"/>
      <c r="C482" s="152"/>
    </row>
    <row r="483" spans="2:3" ht="15.75" customHeight="1" x14ac:dyDescent="0.2">
      <c r="B483"/>
      <c r="C483" s="152"/>
    </row>
    <row r="484" spans="2:3" ht="15.75" customHeight="1" x14ac:dyDescent="0.2">
      <c r="B484"/>
      <c r="C484" s="152"/>
    </row>
    <row r="485" spans="2:3" ht="15.75" customHeight="1" x14ac:dyDescent="0.2">
      <c r="B485"/>
      <c r="C485" s="152"/>
    </row>
    <row r="486" spans="2:3" ht="15.75" customHeight="1" x14ac:dyDescent="0.2">
      <c r="B486"/>
      <c r="C486" s="152"/>
    </row>
    <row r="487" spans="2:3" ht="15.75" customHeight="1" x14ac:dyDescent="0.2">
      <c r="B487"/>
      <c r="C487" s="152"/>
    </row>
    <row r="488" spans="2:3" ht="15.75" customHeight="1" x14ac:dyDescent="0.2">
      <c r="B488"/>
      <c r="C488" s="152"/>
    </row>
    <row r="489" spans="2:3" ht="15.75" customHeight="1" x14ac:dyDescent="0.2">
      <c r="B489"/>
      <c r="C489" s="152"/>
    </row>
    <row r="490" spans="2:3" ht="15.75" customHeight="1" x14ac:dyDescent="0.2">
      <c r="B490"/>
      <c r="C490" s="152"/>
    </row>
    <row r="491" spans="2:3" ht="15.75" customHeight="1" x14ac:dyDescent="0.2">
      <c r="B491"/>
      <c r="C491" s="152"/>
    </row>
    <row r="492" spans="2:3" ht="15.75" customHeight="1" x14ac:dyDescent="0.2">
      <c r="B492"/>
      <c r="C492" s="152"/>
    </row>
    <row r="493" spans="2:3" ht="15.75" customHeight="1" x14ac:dyDescent="0.2">
      <c r="B493"/>
      <c r="C493" s="152"/>
    </row>
    <row r="494" spans="2:3" ht="15.75" customHeight="1" x14ac:dyDescent="0.2">
      <c r="B494"/>
      <c r="C494" s="152"/>
    </row>
    <row r="495" spans="2:3" ht="15.75" customHeight="1" x14ac:dyDescent="0.2">
      <c r="B495"/>
      <c r="C495" s="152"/>
    </row>
    <row r="496" spans="2:3" ht="15.75" customHeight="1" x14ac:dyDescent="0.2">
      <c r="B496"/>
      <c r="C496" s="152"/>
    </row>
    <row r="497" spans="2:3" ht="15.75" customHeight="1" x14ac:dyDescent="0.2">
      <c r="B497"/>
      <c r="C497" s="152"/>
    </row>
    <row r="498" spans="2:3" ht="15.75" customHeight="1" x14ac:dyDescent="0.2">
      <c r="B498"/>
      <c r="C498" s="152"/>
    </row>
    <row r="499" spans="2:3" ht="15.75" customHeight="1" x14ac:dyDescent="0.2">
      <c r="B499"/>
      <c r="C499" s="152"/>
    </row>
    <row r="500" spans="2:3" ht="15.75" customHeight="1" x14ac:dyDescent="0.2">
      <c r="B500"/>
      <c r="C500" s="152"/>
    </row>
    <row r="501" spans="2:3" ht="15.75" customHeight="1" x14ac:dyDescent="0.2">
      <c r="B501"/>
      <c r="C501" s="152"/>
    </row>
    <row r="502" spans="2:3" ht="15.75" customHeight="1" x14ac:dyDescent="0.2">
      <c r="B502"/>
      <c r="C502" s="152"/>
    </row>
    <row r="503" spans="2:3" ht="15.75" customHeight="1" x14ac:dyDescent="0.2">
      <c r="B503"/>
      <c r="C503" s="152"/>
    </row>
    <row r="504" spans="2:3" ht="15.75" customHeight="1" x14ac:dyDescent="0.2">
      <c r="B504"/>
      <c r="C504" s="152"/>
    </row>
    <row r="505" spans="2:3" ht="15.75" customHeight="1" x14ac:dyDescent="0.2">
      <c r="B505"/>
      <c r="C505" s="152"/>
    </row>
    <row r="506" spans="2:3" ht="15.75" customHeight="1" x14ac:dyDescent="0.2">
      <c r="B506"/>
      <c r="C506" s="152"/>
    </row>
    <row r="507" spans="2:3" ht="15.75" customHeight="1" x14ac:dyDescent="0.2">
      <c r="B507"/>
      <c r="C507" s="152"/>
    </row>
    <row r="508" spans="2:3" ht="15.75" customHeight="1" x14ac:dyDescent="0.2">
      <c r="B508"/>
      <c r="C508" s="152"/>
    </row>
    <row r="509" spans="2:3" ht="15.75" customHeight="1" x14ac:dyDescent="0.2">
      <c r="B509"/>
      <c r="C509" s="152"/>
    </row>
    <row r="510" spans="2:3" ht="15.75" customHeight="1" x14ac:dyDescent="0.2">
      <c r="B510"/>
      <c r="C510" s="152"/>
    </row>
    <row r="511" spans="2:3" ht="15.75" customHeight="1" x14ac:dyDescent="0.2">
      <c r="B511"/>
      <c r="C511" s="152"/>
    </row>
    <row r="512" spans="2:3" ht="15.75" customHeight="1" x14ac:dyDescent="0.2">
      <c r="B512"/>
      <c r="C512" s="152"/>
    </row>
    <row r="513" spans="2:3" ht="15.75" customHeight="1" x14ac:dyDescent="0.2">
      <c r="B513"/>
      <c r="C513" s="152"/>
    </row>
    <row r="514" spans="2:3" ht="15.75" customHeight="1" x14ac:dyDescent="0.2">
      <c r="B514"/>
      <c r="C514" s="152"/>
    </row>
    <row r="515" spans="2:3" ht="15.75" customHeight="1" x14ac:dyDescent="0.2">
      <c r="B515"/>
      <c r="C515" s="152"/>
    </row>
    <row r="516" spans="2:3" ht="15.75" customHeight="1" x14ac:dyDescent="0.2">
      <c r="B516"/>
      <c r="C516" s="152"/>
    </row>
    <row r="517" spans="2:3" ht="15.75" customHeight="1" x14ac:dyDescent="0.2">
      <c r="B517"/>
      <c r="C517" s="152"/>
    </row>
    <row r="518" spans="2:3" ht="15.75" customHeight="1" x14ac:dyDescent="0.2">
      <c r="B518"/>
      <c r="C518" s="152"/>
    </row>
    <row r="519" spans="2:3" ht="15.75" customHeight="1" x14ac:dyDescent="0.2">
      <c r="B519"/>
      <c r="C519" s="152"/>
    </row>
    <row r="520" spans="2:3" ht="15.75" customHeight="1" x14ac:dyDescent="0.2">
      <c r="B520"/>
      <c r="C520" s="152"/>
    </row>
    <row r="521" spans="2:3" ht="15.75" customHeight="1" x14ac:dyDescent="0.2">
      <c r="B521"/>
      <c r="C521" s="152"/>
    </row>
    <row r="522" spans="2:3" ht="15.75" customHeight="1" x14ac:dyDescent="0.2">
      <c r="B522"/>
      <c r="C522" s="152"/>
    </row>
    <row r="523" spans="2:3" ht="15.75" customHeight="1" x14ac:dyDescent="0.2">
      <c r="B523"/>
      <c r="C523" s="152"/>
    </row>
    <row r="524" spans="2:3" ht="15.75" customHeight="1" x14ac:dyDescent="0.2">
      <c r="B524"/>
      <c r="C524" s="152"/>
    </row>
    <row r="525" spans="2:3" ht="15.75" customHeight="1" x14ac:dyDescent="0.2">
      <c r="B525"/>
      <c r="C525" s="152"/>
    </row>
    <row r="526" spans="2:3" ht="15.75" customHeight="1" x14ac:dyDescent="0.2">
      <c r="B526"/>
      <c r="C526" s="152"/>
    </row>
    <row r="527" spans="2:3" ht="15.75" customHeight="1" x14ac:dyDescent="0.2">
      <c r="B527"/>
      <c r="C527" s="152"/>
    </row>
    <row r="528" spans="2:3" ht="15.75" customHeight="1" x14ac:dyDescent="0.2">
      <c r="B528"/>
      <c r="C528" s="152"/>
    </row>
    <row r="529" spans="2:3" ht="15.75" customHeight="1" x14ac:dyDescent="0.2">
      <c r="B529"/>
      <c r="C529" s="152"/>
    </row>
    <row r="530" spans="2:3" ht="15.75" customHeight="1" x14ac:dyDescent="0.2">
      <c r="B530"/>
      <c r="C530" s="152"/>
    </row>
    <row r="531" spans="2:3" ht="15.75" customHeight="1" x14ac:dyDescent="0.2">
      <c r="B531"/>
      <c r="C531" s="152"/>
    </row>
    <row r="532" spans="2:3" ht="15.75" customHeight="1" x14ac:dyDescent="0.2">
      <c r="B532"/>
      <c r="C532" s="152"/>
    </row>
    <row r="533" spans="2:3" ht="15.75" customHeight="1" x14ac:dyDescent="0.2">
      <c r="B533"/>
      <c r="C533" s="152"/>
    </row>
    <row r="534" spans="2:3" ht="15.75" customHeight="1" x14ac:dyDescent="0.2">
      <c r="B534"/>
      <c r="C534" s="152"/>
    </row>
    <row r="535" spans="2:3" ht="15.75" customHeight="1" x14ac:dyDescent="0.2">
      <c r="B535"/>
      <c r="C535" s="152"/>
    </row>
    <row r="536" spans="2:3" ht="15.75" customHeight="1" x14ac:dyDescent="0.2">
      <c r="B536"/>
      <c r="C536" s="152"/>
    </row>
    <row r="537" spans="2:3" ht="15.75" customHeight="1" x14ac:dyDescent="0.2">
      <c r="B537"/>
      <c r="C537" s="152"/>
    </row>
    <row r="538" spans="2:3" ht="15.75" customHeight="1" x14ac:dyDescent="0.2">
      <c r="B538"/>
      <c r="C538" s="152"/>
    </row>
    <row r="539" spans="2:3" ht="15.75" customHeight="1" x14ac:dyDescent="0.2">
      <c r="B539"/>
      <c r="C539" s="152"/>
    </row>
    <row r="540" spans="2:3" ht="15.75" customHeight="1" x14ac:dyDescent="0.2">
      <c r="B540"/>
      <c r="C540" s="152"/>
    </row>
    <row r="541" spans="2:3" ht="15.75" customHeight="1" x14ac:dyDescent="0.2">
      <c r="B541"/>
      <c r="C541" s="152"/>
    </row>
    <row r="542" spans="2:3" ht="15.75" customHeight="1" x14ac:dyDescent="0.2">
      <c r="B542"/>
      <c r="C542" s="152"/>
    </row>
    <row r="543" spans="2:3" ht="15.75" customHeight="1" x14ac:dyDescent="0.2">
      <c r="B543"/>
      <c r="C543" s="152"/>
    </row>
    <row r="544" spans="2:3" ht="15.75" customHeight="1" x14ac:dyDescent="0.2">
      <c r="B544"/>
      <c r="C544" s="152"/>
    </row>
    <row r="545" spans="2:3" ht="15.75" customHeight="1" x14ac:dyDescent="0.2">
      <c r="B545"/>
      <c r="C545" s="152"/>
    </row>
    <row r="546" spans="2:3" ht="15.75" customHeight="1" x14ac:dyDescent="0.2">
      <c r="B546"/>
      <c r="C546" s="152"/>
    </row>
    <row r="547" spans="2:3" ht="15.75" customHeight="1" x14ac:dyDescent="0.2">
      <c r="B547"/>
      <c r="C547" s="152"/>
    </row>
    <row r="548" spans="2:3" ht="15.75" customHeight="1" x14ac:dyDescent="0.2">
      <c r="B548"/>
      <c r="C548" s="152"/>
    </row>
    <row r="549" spans="2:3" ht="15.75" customHeight="1" x14ac:dyDescent="0.2">
      <c r="B549"/>
      <c r="C549" s="152"/>
    </row>
    <row r="550" spans="2:3" ht="15.75" customHeight="1" x14ac:dyDescent="0.2">
      <c r="B550"/>
      <c r="C550" s="152"/>
    </row>
    <row r="551" spans="2:3" ht="15.75" customHeight="1" x14ac:dyDescent="0.2">
      <c r="B551"/>
      <c r="C551" s="152"/>
    </row>
    <row r="552" spans="2:3" ht="15.75" customHeight="1" x14ac:dyDescent="0.2">
      <c r="B552"/>
      <c r="C552" s="152"/>
    </row>
    <row r="553" spans="2:3" ht="15.75" customHeight="1" x14ac:dyDescent="0.2">
      <c r="B553"/>
      <c r="C553" s="152"/>
    </row>
    <row r="554" spans="2:3" ht="15.75" customHeight="1" x14ac:dyDescent="0.2">
      <c r="B554"/>
      <c r="C554" s="152"/>
    </row>
    <row r="555" spans="2:3" ht="15.75" customHeight="1" x14ac:dyDescent="0.2">
      <c r="B555"/>
      <c r="C555" s="152"/>
    </row>
    <row r="556" spans="2:3" ht="15.75" customHeight="1" x14ac:dyDescent="0.2">
      <c r="B556"/>
      <c r="C556" s="152"/>
    </row>
    <row r="557" spans="2:3" ht="15.75" customHeight="1" x14ac:dyDescent="0.2">
      <c r="B557"/>
      <c r="C557" s="152"/>
    </row>
    <row r="558" spans="2:3" ht="15.75" customHeight="1" x14ac:dyDescent="0.2">
      <c r="B558"/>
      <c r="C558" s="152"/>
    </row>
    <row r="559" spans="2:3" ht="15.75" customHeight="1" x14ac:dyDescent="0.2">
      <c r="B559"/>
      <c r="C559" s="152"/>
    </row>
    <row r="560" spans="2:3" ht="15.75" customHeight="1" x14ac:dyDescent="0.2">
      <c r="B560"/>
      <c r="C560" s="152"/>
    </row>
    <row r="561" spans="2:3" ht="15.75" customHeight="1" x14ac:dyDescent="0.2">
      <c r="B561"/>
      <c r="C561" s="152"/>
    </row>
    <row r="562" spans="2:3" ht="15.75" customHeight="1" x14ac:dyDescent="0.2">
      <c r="B562"/>
      <c r="C562" s="152"/>
    </row>
    <row r="563" spans="2:3" ht="15.75" customHeight="1" x14ac:dyDescent="0.2">
      <c r="B563"/>
      <c r="C563" s="152"/>
    </row>
    <row r="564" spans="2:3" ht="15.75" customHeight="1" x14ac:dyDescent="0.2">
      <c r="B564"/>
      <c r="C564" s="152"/>
    </row>
    <row r="565" spans="2:3" ht="15.75" customHeight="1" x14ac:dyDescent="0.2">
      <c r="B565"/>
      <c r="C565" s="152"/>
    </row>
    <row r="566" spans="2:3" ht="15.75" customHeight="1" x14ac:dyDescent="0.2">
      <c r="B566"/>
      <c r="C566" s="152"/>
    </row>
    <row r="567" spans="2:3" ht="15.75" customHeight="1" x14ac:dyDescent="0.2">
      <c r="B567"/>
      <c r="C567" s="152"/>
    </row>
    <row r="568" spans="2:3" ht="15.75" customHeight="1" x14ac:dyDescent="0.2">
      <c r="B568"/>
      <c r="C568" s="152"/>
    </row>
    <row r="569" spans="2:3" ht="15.75" customHeight="1" x14ac:dyDescent="0.2">
      <c r="B569"/>
      <c r="C569" s="152"/>
    </row>
    <row r="570" spans="2:3" ht="15.75" customHeight="1" x14ac:dyDescent="0.2">
      <c r="B570"/>
      <c r="C570" s="152"/>
    </row>
    <row r="571" spans="2:3" ht="15.75" customHeight="1" x14ac:dyDescent="0.2">
      <c r="B571"/>
      <c r="C571" s="152"/>
    </row>
    <row r="572" spans="2:3" ht="15.75" customHeight="1" x14ac:dyDescent="0.2">
      <c r="B572"/>
      <c r="C572" s="152"/>
    </row>
    <row r="573" spans="2:3" ht="15.75" customHeight="1" x14ac:dyDescent="0.2">
      <c r="B573"/>
      <c r="C573" s="152"/>
    </row>
    <row r="574" spans="2:3" ht="15.75" customHeight="1" x14ac:dyDescent="0.2">
      <c r="B574"/>
      <c r="C574" s="152"/>
    </row>
    <row r="575" spans="2:3" ht="15.75" customHeight="1" x14ac:dyDescent="0.2">
      <c r="B575"/>
      <c r="C575" s="152"/>
    </row>
    <row r="576" spans="2:3" ht="15.75" customHeight="1" x14ac:dyDescent="0.2">
      <c r="B576"/>
      <c r="C576" s="152"/>
    </row>
    <row r="577" spans="2:3" ht="15.75" customHeight="1" x14ac:dyDescent="0.2">
      <c r="B577"/>
      <c r="C577" s="152"/>
    </row>
    <row r="578" spans="2:3" ht="15.75" customHeight="1" x14ac:dyDescent="0.2">
      <c r="B578"/>
      <c r="C578" s="152"/>
    </row>
    <row r="579" spans="2:3" ht="15.75" customHeight="1" x14ac:dyDescent="0.2">
      <c r="B579"/>
      <c r="C579" s="152"/>
    </row>
    <row r="580" spans="2:3" ht="15.75" customHeight="1" x14ac:dyDescent="0.2">
      <c r="B580"/>
      <c r="C580" s="152"/>
    </row>
    <row r="581" spans="2:3" ht="15.75" customHeight="1" x14ac:dyDescent="0.2">
      <c r="B581"/>
      <c r="C581" s="152"/>
    </row>
    <row r="582" spans="2:3" ht="15.75" customHeight="1" x14ac:dyDescent="0.2">
      <c r="B582"/>
      <c r="C582" s="152"/>
    </row>
    <row r="583" spans="2:3" ht="15.75" customHeight="1" x14ac:dyDescent="0.2">
      <c r="B583"/>
      <c r="C583" s="152"/>
    </row>
    <row r="584" spans="2:3" ht="15.75" customHeight="1" x14ac:dyDescent="0.2">
      <c r="B584"/>
      <c r="C584" s="152"/>
    </row>
    <row r="585" spans="2:3" ht="15.75" customHeight="1" x14ac:dyDescent="0.2">
      <c r="B585"/>
      <c r="C585" s="152"/>
    </row>
    <row r="586" spans="2:3" ht="15.75" customHeight="1" x14ac:dyDescent="0.2">
      <c r="B586"/>
      <c r="C586" s="152"/>
    </row>
    <row r="587" spans="2:3" ht="15.75" customHeight="1" x14ac:dyDescent="0.2">
      <c r="B587"/>
      <c r="C587" s="152"/>
    </row>
    <row r="588" spans="2:3" ht="15.75" customHeight="1" x14ac:dyDescent="0.2">
      <c r="B588"/>
      <c r="C588" s="152"/>
    </row>
    <row r="589" spans="2:3" ht="15.75" customHeight="1" x14ac:dyDescent="0.2">
      <c r="B589"/>
      <c r="C589" s="152"/>
    </row>
    <row r="590" spans="2:3" ht="15.75" customHeight="1" x14ac:dyDescent="0.2">
      <c r="B590"/>
      <c r="C590" s="152"/>
    </row>
    <row r="591" spans="2:3" ht="15.75" customHeight="1" x14ac:dyDescent="0.2">
      <c r="B591"/>
      <c r="C591" s="152"/>
    </row>
    <row r="592" spans="2:3" ht="15.75" customHeight="1" x14ac:dyDescent="0.2">
      <c r="B592"/>
      <c r="C592" s="152"/>
    </row>
    <row r="593" spans="2:3" ht="15.75" customHeight="1" x14ac:dyDescent="0.2">
      <c r="B593"/>
      <c r="C593" s="152"/>
    </row>
    <row r="594" spans="2:3" ht="15.75" customHeight="1" x14ac:dyDescent="0.2">
      <c r="B594"/>
      <c r="C594" s="152"/>
    </row>
    <row r="595" spans="2:3" ht="15.75" customHeight="1" x14ac:dyDescent="0.2">
      <c r="B595"/>
      <c r="C595" s="152"/>
    </row>
    <row r="596" spans="2:3" ht="15.75" customHeight="1" x14ac:dyDescent="0.2">
      <c r="B596"/>
      <c r="C596" s="152"/>
    </row>
    <row r="597" spans="2:3" ht="15.75" customHeight="1" x14ac:dyDescent="0.2">
      <c r="B597"/>
      <c r="C597" s="152"/>
    </row>
    <row r="598" spans="2:3" ht="15.75" customHeight="1" x14ac:dyDescent="0.2">
      <c r="B598"/>
      <c r="C598" s="152"/>
    </row>
    <row r="599" spans="2:3" ht="15.75" customHeight="1" x14ac:dyDescent="0.2">
      <c r="B599"/>
      <c r="C599" s="152"/>
    </row>
    <row r="600" spans="2:3" ht="15.75" customHeight="1" x14ac:dyDescent="0.2">
      <c r="B600"/>
      <c r="C600" s="152"/>
    </row>
    <row r="601" spans="2:3" ht="15.75" customHeight="1" x14ac:dyDescent="0.2">
      <c r="B601"/>
      <c r="C601" s="152"/>
    </row>
    <row r="602" spans="2:3" ht="15.75" customHeight="1" x14ac:dyDescent="0.2">
      <c r="B602"/>
      <c r="C602" s="152"/>
    </row>
    <row r="603" spans="2:3" ht="15.75" customHeight="1" x14ac:dyDescent="0.2">
      <c r="B603"/>
      <c r="C603" s="152"/>
    </row>
    <row r="604" spans="2:3" ht="15.75" customHeight="1" x14ac:dyDescent="0.2">
      <c r="B604"/>
      <c r="C604" s="152"/>
    </row>
    <row r="605" spans="2:3" ht="15.75" customHeight="1" x14ac:dyDescent="0.2">
      <c r="B605"/>
      <c r="C605" s="152"/>
    </row>
    <row r="606" spans="2:3" ht="15.75" customHeight="1" x14ac:dyDescent="0.2">
      <c r="B606"/>
      <c r="C606" s="152"/>
    </row>
    <row r="607" spans="2:3" ht="15.75" customHeight="1" x14ac:dyDescent="0.2">
      <c r="B607"/>
      <c r="C607" s="152"/>
    </row>
    <row r="608" spans="2:3" ht="15.75" customHeight="1" x14ac:dyDescent="0.2">
      <c r="B608"/>
      <c r="C608" s="152"/>
    </row>
    <row r="609" spans="2:3" ht="15.75" customHeight="1" x14ac:dyDescent="0.2">
      <c r="B609"/>
      <c r="C609" s="152"/>
    </row>
    <row r="610" spans="2:3" ht="15.75" customHeight="1" x14ac:dyDescent="0.2">
      <c r="B610"/>
      <c r="C610" s="152"/>
    </row>
    <row r="611" spans="2:3" ht="15.75" customHeight="1" x14ac:dyDescent="0.2">
      <c r="B611"/>
      <c r="C611" s="152"/>
    </row>
    <row r="612" spans="2:3" ht="15.75" customHeight="1" x14ac:dyDescent="0.2">
      <c r="B612"/>
      <c r="C612" s="152"/>
    </row>
    <row r="613" spans="2:3" ht="15.75" customHeight="1" x14ac:dyDescent="0.2">
      <c r="B613"/>
      <c r="C613" s="152"/>
    </row>
    <row r="614" spans="2:3" ht="15.75" customHeight="1" x14ac:dyDescent="0.2">
      <c r="B614"/>
      <c r="C614" s="152"/>
    </row>
    <row r="615" spans="2:3" ht="15.75" customHeight="1" x14ac:dyDescent="0.2">
      <c r="B615"/>
      <c r="C615" s="152"/>
    </row>
    <row r="616" spans="2:3" ht="15.75" customHeight="1" x14ac:dyDescent="0.2">
      <c r="B616"/>
      <c r="C616" s="152"/>
    </row>
    <row r="617" spans="2:3" ht="15.75" customHeight="1" x14ac:dyDescent="0.2">
      <c r="B617"/>
      <c r="C617" s="152"/>
    </row>
    <row r="618" spans="2:3" ht="15.75" customHeight="1" x14ac:dyDescent="0.2">
      <c r="B618"/>
      <c r="C618" s="152"/>
    </row>
    <row r="619" spans="2:3" ht="15.75" customHeight="1" x14ac:dyDescent="0.2">
      <c r="B619"/>
      <c r="C619" s="152"/>
    </row>
    <row r="620" spans="2:3" ht="15.75" customHeight="1" x14ac:dyDescent="0.2">
      <c r="B620"/>
      <c r="C620" s="152"/>
    </row>
    <row r="621" spans="2:3" ht="15.75" customHeight="1" x14ac:dyDescent="0.2">
      <c r="B621"/>
      <c r="C621" s="152"/>
    </row>
    <row r="622" spans="2:3" ht="15.75" customHeight="1" x14ac:dyDescent="0.2">
      <c r="B622"/>
      <c r="C622" s="152"/>
    </row>
    <row r="623" spans="2:3" ht="15.75" customHeight="1" x14ac:dyDescent="0.2">
      <c r="B623"/>
      <c r="C623" s="152"/>
    </row>
    <row r="624" spans="2:3" ht="15.75" customHeight="1" x14ac:dyDescent="0.2">
      <c r="B624"/>
      <c r="C624" s="152"/>
    </row>
    <row r="625" spans="2:3" ht="15.75" customHeight="1" x14ac:dyDescent="0.2">
      <c r="B625"/>
      <c r="C625" s="152"/>
    </row>
    <row r="626" spans="2:3" ht="15.75" customHeight="1" x14ac:dyDescent="0.2">
      <c r="B626"/>
      <c r="C626" s="152"/>
    </row>
    <row r="627" spans="2:3" ht="15.75" customHeight="1" x14ac:dyDescent="0.2">
      <c r="B627"/>
      <c r="C627" s="152"/>
    </row>
    <row r="628" spans="2:3" ht="15.75" customHeight="1" x14ac:dyDescent="0.2">
      <c r="B628"/>
      <c r="C628" s="152"/>
    </row>
    <row r="629" spans="2:3" ht="15.75" customHeight="1" x14ac:dyDescent="0.2">
      <c r="B629"/>
      <c r="C629" s="152"/>
    </row>
    <row r="630" spans="2:3" ht="15.75" customHeight="1" x14ac:dyDescent="0.2">
      <c r="B630"/>
      <c r="C630" s="152"/>
    </row>
    <row r="631" spans="2:3" ht="15.75" customHeight="1" x14ac:dyDescent="0.2">
      <c r="B631"/>
      <c r="C631" s="152"/>
    </row>
    <row r="632" spans="2:3" ht="15.75" customHeight="1" x14ac:dyDescent="0.2">
      <c r="B632"/>
      <c r="C632" s="152"/>
    </row>
    <row r="633" spans="2:3" ht="15.75" customHeight="1" x14ac:dyDescent="0.2">
      <c r="B633"/>
      <c r="C633" s="152"/>
    </row>
    <row r="634" spans="2:3" ht="15.75" customHeight="1" x14ac:dyDescent="0.2">
      <c r="B634"/>
      <c r="C634" s="152"/>
    </row>
    <row r="635" spans="2:3" ht="15.75" customHeight="1" x14ac:dyDescent="0.2">
      <c r="B635"/>
      <c r="C635" s="152"/>
    </row>
    <row r="636" spans="2:3" ht="15.75" customHeight="1" x14ac:dyDescent="0.2">
      <c r="B636"/>
      <c r="C636" s="152"/>
    </row>
    <row r="637" spans="2:3" ht="15.75" customHeight="1" x14ac:dyDescent="0.2">
      <c r="B637"/>
      <c r="C637" s="152"/>
    </row>
    <row r="638" spans="2:3" ht="15.75" customHeight="1" x14ac:dyDescent="0.2">
      <c r="B638"/>
      <c r="C638" s="152"/>
    </row>
    <row r="639" spans="2:3" ht="15.75" customHeight="1" x14ac:dyDescent="0.2">
      <c r="B639"/>
      <c r="C639" s="152"/>
    </row>
    <row r="640" spans="2:3" ht="15.75" customHeight="1" x14ac:dyDescent="0.2">
      <c r="B640"/>
      <c r="C640" s="152"/>
    </row>
    <row r="641" spans="2:3" ht="15.75" customHeight="1" x14ac:dyDescent="0.2">
      <c r="B641"/>
      <c r="C641" s="152"/>
    </row>
    <row r="642" spans="2:3" ht="15.75" customHeight="1" x14ac:dyDescent="0.2">
      <c r="B642"/>
      <c r="C642" s="152"/>
    </row>
    <row r="643" spans="2:3" ht="15.75" customHeight="1" x14ac:dyDescent="0.2">
      <c r="B643"/>
      <c r="C643" s="152"/>
    </row>
    <row r="644" spans="2:3" ht="15.75" customHeight="1" x14ac:dyDescent="0.2">
      <c r="B644"/>
      <c r="C644" s="152"/>
    </row>
    <row r="645" spans="2:3" ht="15.75" customHeight="1" x14ac:dyDescent="0.2">
      <c r="B645"/>
      <c r="C645" s="152"/>
    </row>
    <row r="646" spans="2:3" ht="15.75" customHeight="1" x14ac:dyDescent="0.2">
      <c r="B646"/>
      <c r="C646" s="152"/>
    </row>
    <row r="647" spans="2:3" ht="15.75" customHeight="1" x14ac:dyDescent="0.2">
      <c r="B647"/>
      <c r="C647" s="152"/>
    </row>
    <row r="648" spans="2:3" ht="15.75" customHeight="1" x14ac:dyDescent="0.2">
      <c r="B648"/>
      <c r="C648" s="152"/>
    </row>
    <row r="649" spans="2:3" ht="15.75" customHeight="1" x14ac:dyDescent="0.2">
      <c r="B649"/>
      <c r="C649" s="152"/>
    </row>
    <row r="650" spans="2:3" ht="15.75" customHeight="1" x14ac:dyDescent="0.2">
      <c r="B650"/>
      <c r="C650" s="152"/>
    </row>
    <row r="651" spans="2:3" ht="15.75" customHeight="1" x14ac:dyDescent="0.2">
      <c r="B651"/>
      <c r="C651" s="152"/>
    </row>
    <row r="652" spans="2:3" ht="15.75" customHeight="1" x14ac:dyDescent="0.2">
      <c r="B652"/>
      <c r="C652" s="152"/>
    </row>
    <row r="653" spans="2:3" ht="15.75" customHeight="1" x14ac:dyDescent="0.2">
      <c r="B653"/>
      <c r="C653" s="152"/>
    </row>
    <row r="654" spans="2:3" ht="15.75" customHeight="1" x14ac:dyDescent="0.2">
      <c r="B654"/>
      <c r="C654" s="152"/>
    </row>
    <row r="655" spans="2:3" ht="15.75" customHeight="1" x14ac:dyDescent="0.2">
      <c r="B655"/>
      <c r="C655" s="152"/>
    </row>
    <row r="656" spans="2:3" ht="15.75" customHeight="1" x14ac:dyDescent="0.2">
      <c r="B656"/>
      <c r="C656" s="152"/>
    </row>
    <row r="657" spans="2:3" ht="15.75" customHeight="1" x14ac:dyDescent="0.2">
      <c r="B657"/>
      <c r="C657" s="152"/>
    </row>
    <row r="658" spans="2:3" ht="15.75" customHeight="1" x14ac:dyDescent="0.2">
      <c r="B658"/>
      <c r="C658" s="152"/>
    </row>
    <row r="659" spans="2:3" ht="15.75" customHeight="1" x14ac:dyDescent="0.2">
      <c r="B659"/>
      <c r="C659" s="152"/>
    </row>
    <row r="660" spans="2:3" ht="15.75" customHeight="1" x14ac:dyDescent="0.2">
      <c r="B660"/>
      <c r="C660" s="152"/>
    </row>
    <row r="661" spans="2:3" ht="15.75" customHeight="1" x14ac:dyDescent="0.2">
      <c r="B661"/>
      <c r="C661" s="152"/>
    </row>
    <row r="662" spans="2:3" ht="15.75" customHeight="1" x14ac:dyDescent="0.2">
      <c r="B662"/>
      <c r="C662" s="152"/>
    </row>
    <row r="663" spans="2:3" ht="15.75" customHeight="1" x14ac:dyDescent="0.2">
      <c r="B663"/>
      <c r="C663" s="152"/>
    </row>
    <row r="664" spans="2:3" ht="15.75" customHeight="1" x14ac:dyDescent="0.2">
      <c r="B664"/>
      <c r="C664" s="152"/>
    </row>
    <row r="665" spans="2:3" ht="15.75" customHeight="1" x14ac:dyDescent="0.2">
      <c r="B665"/>
      <c r="C665" s="152"/>
    </row>
    <row r="666" spans="2:3" ht="15.75" customHeight="1" x14ac:dyDescent="0.2">
      <c r="B666"/>
      <c r="C666" s="152"/>
    </row>
    <row r="667" spans="2:3" ht="15.75" customHeight="1" x14ac:dyDescent="0.2">
      <c r="B667"/>
      <c r="C667" s="152"/>
    </row>
    <row r="668" spans="2:3" ht="15.75" customHeight="1" x14ac:dyDescent="0.2">
      <c r="B668"/>
      <c r="C668" s="152"/>
    </row>
    <row r="669" spans="2:3" ht="15.75" customHeight="1" x14ac:dyDescent="0.2">
      <c r="B669"/>
      <c r="C669" s="152"/>
    </row>
    <row r="670" spans="2:3" ht="15.75" customHeight="1" x14ac:dyDescent="0.2">
      <c r="B670"/>
      <c r="C670" s="152"/>
    </row>
    <row r="671" spans="2:3" ht="15.75" customHeight="1" x14ac:dyDescent="0.2">
      <c r="B671"/>
      <c r="C671" s="152"/>
    </row>
    <row r="672" spans="2:3" ht="15.75" customHeight="1" x14ac:dyDescent="0.2">
      <c r="B672"/>
      <c r="C672" s="152"/>
    </row>
    <row r="673" spans="2:3" ht="15.75" customHeight="1" x14ac:dyDescent="0.2">
      <c r="B673"/>
      <c r="C673" s="152"/>
    </row>
    <row r="674" spans="2:3" ht="15.75" customHeight="1" x14ac:dyDescent="0.2">
      <c r="B674"/>
      <c r="C674" s="152"/>
    </row>
    <row r="675" spans="2:3" ht="15.75" customHeight="1" x14ac:dyDescent="0.2">
      <c r="B675"/>
      <c r="C675" s="152"/>
    </row>
    <row r="676" spans="2:3" ht="15.75" customHeight="1" x14ac:dyDescent="0.2">
      <c r="B676"/>
      <c r="C676" s="152"/>
    </row>
    <row r="677" spans="2:3" ht="15.75" customHeight="1" x14ac:dyDescent="0.2">
      <c r="B677"/>
      <c r="C677" s="152"/>
    </row>
    <row r="678" spans="2:3" ht="15.75" customHeight="1" x14ac:dyDescent="0.2">
      <c r="B678"/>
      <c r="C678" s="152"/>
    </row>
    <row r="679" spans="2:3" ht="15.75" customHeight="1" x14ac:dyDescent="0.2">
      <c r="B679"/>
      <c r="C679" s="152"/>
    </row>
    <row r="680" spans="2:3" ht="15.75" customHeight="1" x14ac:dyDescent="0.2">
      <c r="B680"/>
      <c r="C680" s="152"/>
    </row>
    <row r="681" spans="2:3" ht="15.75" customHeight="1" x14ac:dyDescent="0.2">
      <c r="B681"/>
      <c r="C681" s="152"/>
    </row>
    <row r="682" spans="2:3" ht="15.75" customHeight="1" x14ac:dyDescent="0.2">
      <c r="B682"/>
      <c r="C682" s="152"/>
    </row>
    <row r="683" spans="2:3" ht="15.75" customHeight="1" x14ac:dyDescent="0.2">
      <c r="B683"/>
      <c r="C683" s="152"/>
    </row>
    <row r="684" spans="2:3" ht="15.75" customHeight="1" x14ac:dyDescent="0.2">
      <c r="B684"/>
      <c r="C684" s="152"/>
    </row>
    <row r="685" spans="2:3" ht="15.75" customHeight="1" x14ac:dyDescent="0.2">
      <c r="B685"/>
      <c r="C685" s="152"/>
    </row>
    <row r="686" spans="2:3" ht="15.75" customHeight="1" x14ac:dyDescent="0.2">
      <c r="B686"/>
      <c r="C686" s="152"/>
    </row>
    <row r="687" spans="2:3" ht="15.75" customHeight="1" x14ac:dyDescent="0.2">
      <c r="B687"/>
      <c r="C687" s="152"/>
    </row>
    <row r="688" spans="2:3" ht="15.75" customHeight="1" x14ac:dyDescent="0.2">
      <c r="B688"/>
      <c r="C688" s="152"/>
    </row>
    <row r="689" spans="2:3" ht="15.75" customHeight="1" x14ac:dyDescent="0.2">
      <c r="B689"/>
      <c r="C689" s="152"/>
    </row>
    <row r="690" spans="2:3" ht="15.75" customHeight="1" x14ac:dyDescent="0.2">
      <c r="B690"/>
      <c r="C690" s="152"/>
    </row>
    <row r="691" spans="2:3" ht="15.75" customHeight="1" x14ac:dyDescent="0.2">
      <c r="B691"/>
      <c r="C691" s="152"/>
    </row>
    <row r="692" spans="2:3" ht="15.75" customHeight="1" x14ac:dyDescent="0.2">
      <c r="B692"/>
      <c r="C692" s="152"/>
    </row>
    <row r="693" spans="2:3" ht="15.75" customHeight="1" x14ac:dyDescent="0.2">
      <c r="B693"/>
      <c r="C693" s="152"/>
    </row>
    <row r="694" spans="2:3" ht="15.75" customHeight="1" x14ac:dyDescent="0.2">
      <c r="B694"/>
      <c r="C694" s="152"/>
    </row>
    <row r="695" spans="2:3" ht="15.75" customHeight="1" x14ac:dyDescent="0.2">
      <c r="B695"/>
      <c r="C695" s="152"/>
    </row>
    <row r="696" spans="2:3" ht="15.75" customHeight="1" x14ac:dyDescent="0.2">
      <c r="B696"/>
      <c r="C696" s="152"/>
    </row>
    <row r="697" spans="2:3" ht="15.75" customHeight="1" x14ac:dyDescent="0.2">
      <c r="B697"/>
      <c r="C697" s="152"/>
    </row>
    <row r="698" spans="2:3" ht="15.75" customHeight="1" x14ac:dyDescent="0.2">
      <c r="B698"/>
      <c r="C698" s="152"/>
    </row>
    <row r="699" spans="2:3" ht="15.75" customHeight="1" x14ac:dyDescent="0.2">
      <c r="B699"/>
      <c r="C699" s="152"/>
    </row>
    <row r="700" spans="2:3" ht="15.75" customHeight="1" x14ac:dyDescent="0.2">
      <c r="B700"/>
      <c r="C700" s="152"/>
    </row>
    <row r="701" spans="2:3" ht="15.75" customHeight="1" x14ac:dyDescent="0.2">
      <c r="B701"/>
      <c r="C701" s="152"/>
    </row>
    <row r="702" spans="2:3" ht="15.75" customHeight="1" x14ac:dyDescent="0.2">
      <c r="B702"/>
      <c r="C702" s="152"/>
    </row>
    <row r="703" spans="2:3" ht="15.75" customHeight="1" x14ac:dyDescent="0.2">
      <c r="B703"/>
      <c r="C703" s="152"/>
    </row>
    <row r="704" spans="2:3" ht="15.75" customHeight="1" x14ac:dyDescent="0.2">
      <c r="B704"/>
      <c r="C704" s="152"/>
    </row>
    <row r="705" spans="2:3" ht="15.75" customHeight="1" x14ac:dyDescent="0.2">
      <c r="B705"/>
      <c r="C705" s="152"/>
    </row>
    <row r="706" spans="2:3" ht="15.75" customHeight="1" x14ac:dyDescent="0.2">
      <c r="B706"/>
      <c r="C706" s="152"/>
    </row>
    <row r="707" spans="2:3" ht="15.75" customHeight="1" x14ac:dyDescent="0.2">
      <c r="B707"/>
      <c r="C707" s="152"/>
    </row>
    <row r="708" spans="2:3" ht="15.75" customHeight="1" x14ac:dyDescent="0.2">
      <c r="B708"/>
      <c r="C708" s="152"/>
    </row>
    <row r="709" spans="2:3" ht="15.75" customHeight="1" x14ac:dyDescent="0.2">
      <c r="B709"/>
      <c r="C709" s="152"/>
    </row>
    <row r="710" spans="2:3" ht="15.75" customHeight="1" x14ac:dyDescent="0.2">
      <c r="B710"/>
      <c r="C710" s="152"/>
    </row>
    <row r="711" spans="2:3" ht="15.75" customHeight="1" x14ac:dyDescent="0.2">
      <c r="B711"/>
      <c r="C711" s="152"/>
    </row>
    <row r="712" spans="2:3" ht="15.75" customHeight="1" x14ac:dyDescent="0.2">
      <c r="B712"/>
      <c r="C712" s="152"/>
    </row>
    <row r="713" spans="2:3" ht="15.75" customHeight="1" x14ac:dyDescent="0.2">
      <c r="B713"/>
      <c r="C713" s="152"/>
    </row>
    <row r="714" spans="2:3" ht="15.75" customHeight="1" x14ac:dyDescent="0.2">
      <c r="B714"/>
      <c r="C714" s="152"/>
    </row>
    <row r="715" spans="2:3" ht="15.75" customHeight="1" x14ac:dyDescent="0.2">
      <c r="B715"/>
      <c r="C715" s="152"/>
    </row>
    <row r="716" spans="2:3" ht="15.75" customHeight="1" x14ac:dyDescent="0.2">
      <c r="B716"/>
      <c r="C716" s="152"/>
    </row>
    <row r="717" spans="2:3" ht="15.75" customHeight="1" x14ac:dyDescent="0.2">
      <c r="B717"/>
      <c r="C717" s="152"/>
    </row>
    <row r="718" spans="2:3" ht="15.75" customHeight="1" x14ac:dyDescent="0.2">
      <c r="B718"/>
      <c r="C718" s="152"/>
    </row>
    <row r="719" spans="2:3" ht="15.75" customHeight="1" x14ac:dyDescent="0.2">
      <c r="B719"/>
      <c r="C719" s="152"/>
    </row>
    <row r="720" spans="2:3" ht="15.75" customHeight="1" x14ac:dyDescent="0.2">
      <c r="B720"/>
      <c r="C720" s="152"/>
    </row>
    <row r="721" spans="2:3" ht="15.75" customHeight="1" x14ac:dyDescent="0.2">
      <c r="B721"/>
      <c r="C721" s="152"/>
    </row>
    <row r="722" spans="2:3" ht="15.75" customHeight="1" x14ac:dyDescent="0.2">
      <c r="B722"/>
      <c r="C722" s="152"/>
    </row>
    <row r="723" spans="2:3" ht="15.75" customHeight="1" x14ac:dyDescent="0.2">
      <c r="B723"/>
      <c r="C723" s="152"/>
    </row>
    <row r="724" spans="2:3" ht="15.75" customHeight="1" x14ac:dyDescent="0.2">
      <c r="B724"/>
      <c r="C724" s="152"/>
    </row>
    <row r="725" spans="2:3" ht="15.75" customHeight="1" x14ac:dyDescent="0.2">
      <c r="B725"/>
      <c r="C725" s="152"/>
    </row>
    <row r="726" spans="2:3" ht="15.75" customHeight="1" x14ac:dyDescent="0.2">
      <c r="B726"/>
      <c r="C726" s="152"/>
    </row>
    <row r="727" spans="2:3" ht="15.75" customHeight="1" x14ac:dyDescent="0.2">
      <c r="B727"/>
      <c r="C727" s="152"/>
    </row>
    <row r="728" spans="2:3" ht="15.75" customHeight="1" x14ac:dyDescent="0.2">
      <c r="B728"/>
      <c r="C728" s="152"/>
    </row>
    <row r="729" spans="2:3" ht="15.75" customHeight="1" x14ac:dyDescent="0.2">
      <c r="B729"/>
      <c r="C729" s="152"/>
    </row>
    <row r="730" spans="2:3" ht="15.75" customHeight="1" x14ac:dyDescent="0.2">
      <c r="B730"/>
      <c r="C730" s="152"/>
    </row>
    <row r="731" spans="2:3" ht="15.75" customHeight="1" x14ac:dyDescent="0.2">
      <c r="B731"/>
      <c r="C731" s="152"/>
    </row>
    <row r="732" spans="2:3" ht="15.75" customHeight="1" x14ac:dyDescent="0.2">
      <c r="B732"/>
      <c r="C732" s="152"/>
    </row>
    <row r="733" spans="2:3" ht="15.75" customHeight="1" x14ac:dyDescent="0.2">
      <c r="B733"/>
      <c r="C733" s="152"/>
    </row>
    <row r="734" spans="2:3" ht="15.75" customHeight="1" x14ac:dyDescent="0.2">
      <c r="B734"/>
      <c r="C734" s="152"/>
    </row>
    <row r="735" spans="2:3" ht="15.75" customHeight="1" x14ac:dyDescent="0.2">
      <c r="B735"/>
      <c r="C735" s="152"/>
    </row>
    <row r="736" spans="2:3" ht="15.75" customHeight="1" x14ac:dyDescent="0.2">
      <c r="B736"/>
      <c r="C736" s="152"/>
    </row>
    <row r="737" spans="2:3" ht="15.75" customHeight="1" x14ac:dyDescent="0.2">
      <c r="B737"/>
      <c r="C737" s="152"/>
    </row>
    <row r="738" spans="2:3" ht="15.75" customHeight="1" x14ac:dyDescent="0.2">
      <c r="B738"/>
      <c r="C738" s="152"/>
    </row>
    <row r="739" spans="2:3" ht="15.75" customHeight="1" x14ac:dyDescent="0.2">
      <c r="B739"/>
      <c r="C739" s="152"/>
    </row>
    <row r="740" spans="2:3" ht="15.75" customHeight="1" x14ac:dyDescent="0.2">
      <c r="B740"/>
      <c r="C740" s="152"/>
    </row>
    <row r="741" spans="2:3" ht="15.75" customHeight="1" x14ac:dyDescent="0.2">
      <c r="B741"/>
      <c r="C741" s="152"/>
    </row>
    <row r="742" spans="2:3" ht="15.75" customHeight="1" x14ac:dyDescent="0.2">
      <c r="B742"/>
      <c r="C742" s="152"/>
    </row>
    <row r="743" spans="2:3" ht="15.75" customHeight="1" x14ac:dyDescent="0.2">
      <c r="B743"/>
      <c r="C743" s="152"/>
    </row>
    <row r="744" spans="2:3" ht="15.75" customHeight="1" x14ac:dyDescent="0.2">
      <c r="B744"/>
      <c r="C744" s="152"/>
    </row>
    <row r="745" spans="2:3" ht="15.75" customHeight="1" x14ac:dyDescent="0.2">
      <c r="B745"/>
      <c r="C745" s="152"/>
    </row>
    <row r="746" spans="2:3" ht="15.75" customHeight="1" x14ac:dyDescent="0.2">
      <c r="B746"/>
      <c r="C746" s="152"/>
    </row>
    <row r="747" spans="2:3" ht="15.75" customHeight="1" x14ac:dyDescent="0.2">
      <c r="B747"/>
      <c r="C747" s="152"/>
    </row>
    <row r="748" spans="2:3" ht="15.75" customHeight="1" x14ac:dyDescent="0.2">
      <c r="B748"/>
      <c r="C748" s="152"/>
    </row>
    <row r="749" spans="2:3" ht="15.75" customHeight="1" x14ac:dyDescent="0.2">
      <c r="B749"/>
      <c r="C749" s="152"/>
    </row>
    <row r="750" spans="2:3" ht="15.75" customHeight="1" x14ac:dyDescent="0.2">
      <c r="B750"/>
      <c r="C750" s="152"/>
    </row>
    <row r="751" spans="2:3" ht="15.75" customHeight="1" x14ac:dyDescent="0.2">
      <c r="B751"/>
      <c r="C751" s="152"/>
    </row>
    <row r="752" spans="2:3" ht="15.75" customHeight="1" x14ac:dyDescent="0.2">
      <c r="B752"/>
      <c r="C752" s="152"/>
    </row>
    <row r="753" spans="2:3" ht="15.75" customHeight="1" x14ac:dyDescent="0.2">
      <c r="B753"/>
      <c r="C753" s="152"/>
    </row>
    <row r="754" spans="2:3" ht="15.75" customHeight="1" x14ac:dyDescent="0.2">
      <c r="B754"/>
      <c r="C754" s="152"/>
    </row>
    <row r="755" spans="2:3" ht="15.75" customHeight="1" x14ac:dyDescent="0.2">
      <c r="B755"/>
      <c r="C755" s="152"/>
    </row>
    <row r="756" spans="2:3" ht="15.75" customHeight="1" x14ac:dyDescent="0.2">
      <c r="B756"/>
      <c r="C756" s="152"/>
    </row>
    <row r="757" spans="2:3" ht="15.75" customHeight="1" x14ac:dyDescent="0.2">
      <c r="B757"/>
      <c r="C757" s="152"/>
    </row>
    <row r="758" spans="2:3" ht="15.75" customHeight="1" x14ac:dyDescent="0.2">
      <c r="B758"/>
      <c r="C758" s="152"/>
    </row>
    <row r="759" spans="2:3" ht="15.75" customHeight="1" x14ac:dyDescent="0.2">
      <c r="B759"/>
      <c r="C759" s="152"/>
    </row>
    <row r="760" spans="2:3" ht="15.75" customHeight="1" x14ac:dyDescent="0.2">
      <c r="B760"/>
      <c r="C760" s="152"/>
    </row>
    <row r="761" spans="2:3" ht="15.75" customHeight="1" x14ac:dyDescent="0.2">
      <c r="B761"/>
      <c r="C761" s="152"/>
    </row>
    <row r="762" spans="2:3" ht="15.75" customHeight="1" x14ac:dyDescent="0.2">
      <c r="B762"/>
      <c r="C762" s="152"/>
    </row>
    <row r="763" spans="2:3" ht="15.75" customHeight="1" x14ac:dyDescent="0.2">
      <c r="B763"/>
      <c r="C763" s="152"/>
    </row>
    <row r="764" spans="2:3" ht="15.75" customHeight="1" x14ac:dyDescent="0.2">
      <c r="B764"/>
      <c r="C764" s="152"/>
    </row>
    <row r="765" spans="2:3" ht="15.75" customHeight="1" x14ac:dyDescent="0.2">
      <c r="B765"/>
      <c r="C765" s="152"/>
    </row>
    <row r="766" spans="2:3" ht="15.75" customHeight="1" x14ac:dyDescent="0.2">
      <c r="B766"/>
      <c r="C766" s="152"/>
    </row>
    <row r="767" spans="2:3" ht="15.75" customHeight="1" x14ac:dyDescent="0.2">
      <c r="B767"/>
      <c r="C767" s="152"/>
    </row>
    <row r="768" spans="2:3" ht="15.75" customHeight="1" x14ac:dyDescent="0.2">
      <c r="B768"/>
      <c r="C768" s="152"/>
    </row>
    <row r="769" spans="2:3" ht="15.75" customHeight="1" x14ac:dyDescent="0.2">
      <c r="B769"/>
      <c r="C769" s="152"/>
    </row>
    <row r="770" spans="2:3" ht="15.75" customHeight="1" x14ac:dyDescent="0.2">
      <c r="B770"/>
      <c r="C770" s="152"/>
    </row>
    <row r="771" spans="2:3" ht="15.75" customHeight="1" x14ac:dyDescent="0.2">
      <c r="B771"/>
      <c r="C771" s="152"/>
    </row>
    <row r="772" spans="2:3" ht="15.75" customHeight="1" x14ac:dyDescent="0.2">
      <c r="B772"/>
      <c r="C772" s="152"/>
    </row>
    <row r="773" spans="2:3" ht="15.75" customHeight="1" x14ac:dyDescent="0.2">
      <c r="B773"/>
      <c r="C773" s="152"/>
    </row>
    <row r="774" spans="2:3" ht="15.75" customHeight="1" x14ac:dyDescent="0.2">
      <c r="B774"/>
      <c r="C774" s="152"/>
    </row>
    <row r="775" spans="2:3" ht="15.75" customHeight="1" x14ac:dyDescent="0.2">
      <c r="B775"/>
      <c r="C775" s="152"/>
    </row>
    <row r="776" spans="2:3" ht="15.75" customHeight="1" x14ac:dyDescent="0.2">
      <c r="B776"/>
      <c r="C776" s="152"/>
    </row>
    <row r="777" spans="2:3" ht="15.75" customHeight="1" x14ac:dyDescent="0.2">
      <c r="B777"/>
      <c r="C777" s="152"/>
    </row>
    <row r="778" spans="2:3" ht="15.75" customHeight="1" x14ac:dyDescent="0.2">
      <c r="B778"/>
      <c r="C778" s="152"/>
    </row>
    <row r="779" spans="2:3" ht="15.75" customHeight="1" x14ac:dyDescent="0.2">
      <c r="B779"/>
      <c r="C779" s="152"/>
    </row>
    <row r="780" spans="2:3" ht="15.75" customHeight="1" x14ac:dyDescent="0.2">
      <c r="B780"/>
      <c r="C780" s="152"/>
    </row>
    <row r="781" spans="2:3" ht="15.75" customHeight="1" x14ac:dyDescent="0.2">
      <c r="B781"/>
      <c r="C781" s="152"/>
    </row>
    <row r="782" spans="2:3" ht="15.75" customHeight="1" x14ac:dyDescent="0.2">
      <c r="B782"/>
      <c r="C782" s="152"/>
    </row>
    <row r="783" spans="2:3" ht="15.75" customHeight="1" x14ac:dyDescent="0.2">
      <c r="B783"/>
      <c r="C783" s="152"/>
    </row>
    <row r="784" spans="2:3" ht="15.75" customHeight="1" x14ac:dyDescent="0.2">
      <c r="B784"/>
      <c r="C784" s="152"/>
    </row>
    <row r="785" spans="2:3" ht="15.75" customHeight="1" x14ac:dyDescent="0.2">
      <c r="B785"/>
      <c r="C785" s="152"/>
    </row>
    <row r="786" spans="2:3" ht="15.75" customHeight="1" x14ac:dyDescent="0.2">
      <c r="B786"/>
      <c r="C786" s="152"/>
    </row>
    <row r="787" spans="2:3" ht="15.75" customHeight="1" x14ac:dyDescent="0.2">
      <c r="B787"/>
      <c r="C787" s="152"/>
    </row>
    <row r="788" spans="2:3" ht="15.75" customHeight="1" x14ac:dyDescent="0.2">
      <c r="B788"/>
      <c r="C788" s="152"/>
    </row>
    <row r="789" spans="2:3" ht="15.75" customHeight="1" x14ac:dyDescent="0.2">
      <c r="B789"/>
      <c r="C789" s="152"/>
    </row>
    <row r="790" spans="2:3" ht="15.75" customHeight="1" x14ac:dyDescent="0.2">
      <c r="B790"/>
      <c r="C790" s="152"/>
    </row>
    <row r="791" spans="2:3" ht="15.75" customHeight="1" x14ac:dyDescent="0.2">
      <c r="B791"/>
      <c r="C791" s="152"/>
    </row>
    <row r="792" spans="2:3" ht="15.75" customHeight="1" x14ac:dyDescent="0.2">
      <c r="B792"/>
      <c r="C792" s="152"/>
    </row>
    <row r="793" spans="2:3" ht="15.75" customHeight="1" x14ac:dyDescent="0.2">
      <c r="B793"/>
      <c r="C793" s="152"/>
    </row>
    <row r="794" spans="2:3" ht="15.75" customHeight="1" x14ac:dyDescent="0.2">
      <c r="B794"/>
      <c r="C794" s="152"/>
    </row>
    <row r="795" spans="2:3" ht="15.75" customHeight="1" x14ac:dyDescent="0.2">
      <c r="B795"/>
      <c r="C795" s="152"/>
    </row>
    <row r="796" spans="2:3" ht="15.75" customHeight="1" x14ac:dyDescent="0.2">
      <c r="B796"/>
      <c r="C796" s="152"/>
    </row>
    <row r="797" spans="2:3" ht="15.75" customHeight="1" x14ac:dyDescent="0.2">
      <c r="B797"/>
      <c r="C797" s="152"/>
    </row>
    <row r="798" spans="2:3" ht="15.75" customHeight="1" x14ac:dyDescent="0.2">
      <c r="B798"/>
      <c r="C798" s="152"/>
    </row>
    <row r="799" spans="2:3" ht="15.75" customHeight="1" x14ac:dyDescent="0.2">
      <c r="B799"/>
      <c r="C799" s="152"/>
    </row>
    <row r="800" spans="2:3" ht="15.75" customHeight="1" x14ac:dyDescent="0.2">
      <c r="B800"/>
      <c r="C800" s="152"/>
    </row>
    <row r="801" spans="2:3" ht="15.75" customHeight="1" x14ac:dyDescent="0.2">
      <c r="B801"/>
      <c r="C801" s="152"/>
    </row>
    <row r="802" spans="2:3" ht="15.75" customHeight="1" x14ac:dyDescent="0.2">
      <c r="B802"/>
      <c r="C802" s="152"/>
    </row>
    <row r="803" spans="2:3" ht="15.75" customHeight="1" x14ac:dyDescent="0.2">
      <c r="B803"/>
      <c r="C803" s="152"/>
    </row>
    <row r="804" spans="2:3" ht="15.75" customHeight="1" x14ac:dyDescent="0.2">
      <c r="B804"/>
      <c r="C804" s="152"/>
    </row>
    <row r="805" spans="2:3" ht="15.75" customHeight="1" x14ac:dyDescent="0.2">
      <c r="B805"/>
      <c r="C805" s="152"/>
    </row>
    <row r="806" spans="2:3" ht="15.75" customHeight="1" x14ac:dyDescent="0.2">
      <c r="B806"/>
      <c r="C806" s="152"/>
    </row>
    <row r="807" spans="2:3" ht="15.75" customHeight="1" x14ac:dyDescent="0.2">
      <c r="B807"/>
      <c r="C807" s="152"/>
    </row>
    <row r="808" spans="2:3" ht="15.75" customHeight="1" x14ac:dyDescent="0.2">
      <c r="B808"/>
      <c r="C808" s="152"/>
    </row>
    <row r="809" spans="2:3" ht="15.75" customHeight="1" x14ac:dyDescent="0.2">
      <c r="B809"/>
      <c r="C809" s="152"/>
    </row>
    <row r="810" spans="2:3" ht="15.75" customHeight="1" x14ac:dyDescent="0.2">
      <c r="B810"/>
      <c r="C810" s="152"/>
    </row>
    <row r="811" spans="2:3" ht="15.75" customHeight="1" x14ac:dyDescent="0.2">
      <c r="B811"/>
      <c r="C811" s="152"/>
    </row>
    <row r="812" spans="2:3" ht="15.75" customHeight="1" x14ac:dyDescent="0.2">
      <c r="B812"/>
      <c r="C812" s="152"/>
    </row>
    <row r="813" spans="2:3" ht="15.75" customHeight="1" x14ac:dyDescent="0.2">
      <c r="B813"/>
      <c r="C813" s="152"/>
    </row>
    <row r="814" spans="2:3" ht="15.75" customHeight="1" x14ac:dyDescent="0.2">
      <c r="B814"/>
      <c r="C814" s="152"/>
    </row>
    <row r="815" spans="2:3" ht="15.75" customHeight="1" x14ac:dyDescent="0.2">
      <c r="B815"/>
      <c r="C815" s="152"/>
    </row>
    <row r="816" spans="2:3" ht="15.75" customHeight="1" x14ac:dyDescent="0.2">
      <c r="B816"/>
      <c r="C816" s="152"/>
    </row>
    <row r="817" spans="2:3" ht="15.75" customHeight="1" x14ac:dyDescent="0.2">
      <c r="B817"/>
      <c r="C817" s="152"/>
    </row>
    <row r="818" spans="2:3" ht="15.75" customHeight="1" x14ac:dyDescent="0.2">
      <c r="B818"/>
      <c r="C818" s="152"/>
    </row>
    <row r="819" spans="2:3" ht="15.75" customHeight="1" x14ac:dyDescent="0.2">
      <c r="B819"/>
      <c r="C819" s="152"/>
    </row>
    <row r="820" spans="2:3" ht="15.75" customHeight="1" x14ac:dyDescent="0.2">
      <c r="B820"/>
      <c r="C820" s="152"/>
    </row>
    <row r="821" spans="2:3" ht="15.75" customHeight="1" x14ac:dyDescent="0.2">
      <c r="B821"/>
      <c r="C821" s="152"/>
    </row>
    <row r="822" spans="2:3" ht="15.75" customHeight="1" x14ac:dyDescent="0.2">
      <c r="B822"/>
      <c r="C822" s="152"/>
    </row>
    <row r="823" spans="2:3" ht="15.75" customHeight="1" x14ac:dyDescent="0.2">
      <c r="B823"/>
      <c r="C823" s="152"/>
    </row>
    <row r="824" spans="2:3" ht="15.75" customHeight="1" x14ac:dyDescent="0.2">
      <c r="B824"/>
      <c r="C824" s="152"/>
    </row>
    <row r="825" spans="2:3" ht="15.75" customHeight="1" x14ac:dyDescent="0.2">
      <c r="B825"/>
      <c r="C825" s="152"/>
    </row>
    <row r="826" spans="2:3" ht="15.75" customHeight="1" x14ac:dyDescent="0.2">
      <c r="B826"/>
      <c r="C826" s="152"/>
    </row>
    <row r="827" spans="2:3" ht="15.75" customHeight="1" x14ac:dyDescent="0.2">
      <c r="B827"/>
      <c r="C827" s="152"/>
    </row>
    <row r="828" spans="2:3" ht="15.75" customHeight="1" x14ac:dyDescent="0.2">
      <c r="B828"/>
      <c r="C828" s="152"/>
    </row>
    <row r="829" spans="2:3" ht="15.75" customHeight="1" x14ac:dyDescent="0.2">
      <c r="B829"/>
      <c r="C829" s="152"/>
    </row>
    <row r="830" spans="2:3" ht="15.75" customHeight="1" x14ac:dyDescent="0.2">
      <c r="B830"/>
      <c r="C830" s="152"/>
    </row>
    <row r="831" spans="2:3" ht="15.75" customHeight="1" x14ac:dyDescent="0.2">
      <c r="B831"/>
      <c r="C831" s="152"/>
    </row>
    <row r="832" spans="2:3" ht="15.75" customHeight="1" x14ac:dyDescent="0.2">
      <c r="B832"/>
      <c r="C832" s="152"/>
    </row>
    <row r="833" spans="2:3" ht="15.75" customHeight="1" x14ac:dyDescent="0.2">
      <c r="B833"/>
      <c r="C833" s="152"/>
    </row>
    <row r="834" spans="2:3" ht="15.75" customHeight="1" x14ac:dyDescent="0.2">
      <c r="B834"/>
      <c r="C834" s="152"/>
    </row>
    <row r="835" spans="2:3" ht="15.75" customHeight="1" x14ac:dyDescent="0.2">
      <c r="B835"/>
      <c r="C835" s="152"/>
    </row>
    <row r="836" spans="2:3" ht="15.75" customHeight="1" x14ac:dyDescent="0.2">
      <c r="B836"/>
      <c r="C836" s="152"/>
    </row>
    <row r="837" spans="2:3" ht="15.75" customHeight="1" x14ac:dyDescent="0.2">
      <c r="B837"/>
      <c r="C837" s="152"/>
    </row>
    <row r="838" spans="2:3" ht="15.75" customHeight="1" x14ac:dyDescent="0.2">
      <c r="B838"/>
      <c r="C838" s="152"/>
    </row>
    <row r="839" spans="2:3" ht="15.75" customHeight="1" x14ac:dyDescent="0.2">
      <c r="B839"/>
      <c r="C839" s="152"/>
    </row>
    <row r="840" spans="2:3" ht="15.75" customHeight="1" x14ac:dyDescent="0.2">
      <c r="B840"/>
      <c r="C840" s="152"/>
    </row>
    <row r="841" spans="2:3" ht="15.75" customHeight="1" x14ac:dyDescent="0.2">
      <c r="B841"/>
      <c r="C841" s="152"/>
    </row>
    <row r="842" spans="2:3" ht="15.75" customHeight="1" x14ac:dyDescent="0.2">
      <c r="B842"/>
      <c r="C842" s="152"/>
    </row>
    <row r="843" spans="2:3" ht="15.75" customHeight="1" x14ac:dyDescent="0.2">
      <c r="B843"/>
      <c r="C843" s="152"/>
    </row>
    <row r="844" spans="2:3" ht="15.75" customHeight="1" x14ac:dyDescent="0.2">
      <c r="B844"/>
      <c r="C844" s="152"/>
    </row>
    <row r="845" spans="2:3" ht="15.75" customHeight="1" x14ac:dyDescent="0.2">
      <c r="B845"/>
      <c r="C845" s="152"/>
    </row>
    <row r="846" spans="2:3" ht="15.75" customHeight="1" x14ac:dyDescent="0.2">
      <c r="B846"/>
      <c r="C846" s="152"/>
    </row>
    <row r="847" spans="2:3" ht="15.75" customHeight="1" x14ac:dyDescent="0.2">
      <c r="B847"/>
      <c r="C847" s="152"/>
    </row>
    <row r="848" spans="2:3" ht="15.75" customHeight="1" x14ac:dyDescent="0.2">
      <c r="B848"/>
      <c r="C848" s="152"/>
    </row>
    <row r="849" spans="2:3" ht="15.75" customHeight="1" x14ac:dyDescent="0.2">
      <c r="B849"/>
      <c r="C849" s="152"/>
    </row>
    <row r="850" spans="2:3" ht="15.75" customHeight="1" x14ac:dyDescent="0.2">
      <c r="B850"/>
      <c r="C850" s="152"/>
    </row>
    <row r="851" spans="2:3" ht="15.75" customHeight="1" x14ac:dyDescent="0.2">
      <c r="B851"/>
      <c r="C851" s="152"/>
    </row>
    <row r="852" spans="2:3" ht="15.75" customHeight="1" x14ac:dyDescent="0.2">
      <c r="B852"/>
      <c r="C852" s="152"/>
    </row>
    <row r="853" spans="2:3" ht="15.75" customHeight="1" x14ac:dyDescent="0.2">
      <c r="B853"/>
      <c r="C853" s="152"/>
    </row>
    <row r="854" spans="2:3" ht="15.75" customHeight="1" x14ac:dyDescent="0.2">
      <c r="B854"/>
      <c r="C854" s="152"/>
    </row>
    <row r="855" spans="2:3" ht="15.75" customHeight="1" x14ac:dyDescent="0.2">
      <c r="B855"/>
      <c r="C855" s="152"/>
    </row>
    <row r="856" spans="2:3" ht="15.75" customHeight="1" x14ac:dyDescent="0.2">
      <c r="B856"/>
      <c r="C856" s="152"/>
    </row>
    <row r="857" spans="2:3" ht="15.75" customHeight="1" x14ac:dyDescent="0.2">
      <c r="B857"/>
      <c r="C857" s="152"/>
    </row>
    <row r="858" spans="2:3" ht="15.75" customHeight="1" x14ac:dyDescent="0.2">
      <c r="B858"/>
      <c r="C858" s="152"/>
    </row>
    <row r="859" spans="2:3" ht="15.75" customHeight="1" x14ac:dyDescent="0.2">
      <c r="B859"/>
      <c r="C859" s="152"/>
    </row>
    <row r="860" spans="2:3" ht="15.75" customHeight="1" x14ac:dyDescent="0.2">
      <c r="B860"/>
      <c r="C860" s="152"/>
    </row>
    <row r="861" spans="2:3" ht="15.75" customHeight="1" x14ac:dyDescent="0.2">
      <c r="B861"/>
      <c r="C861" s="152"/>
    </row>
    <row r="862" spans="2:3" ht="15.75" customHeight="1" x14ac:dyDescent="0.2">
      <c r="B862"/>
      <c r="C862" s="152"/>
    </row>
    <row r="863" spans="2:3" ht="15.75" customHeight="1" x14ac:dyDescent="0.2">
      <c r="B863"/>
      <c r="C863" s="152"/>
    </row>
    <row r="864" spans="2:3" ht="15.75" customHeight="1" x14ac:dyDescent="0.2">
      <c r="B864"/>
      <c r="C864" s="152"/>
    </row>
    <row r="865" spans="2:3" ht="15.75" customHeight="1" x14ac:dyDescent="0.2">
      <c r="B865"/>
      <c r="C865" s="152"/>
    </row>
    <row r="866" spans="2:3" ht="15.75" customHeight="1" x14ac:dyDescent="0.2">
      <c r="B866"/>
      <c r="C866" s="152"/>
    </row>
    <row r="867" spans="2:3" ht="15.75" customHeight="1" x14ac:dyDescent="0.2">
      <c r="B867"/>
      <c r="C867" s="152"/>
    </row>
    <row r="868" spans="2:3" ht="15.75" customHeight="1" x14ac:dyDescent="0.2">
      <c r="B868"/>
      <c r="C868" s="152"/>
    </row>
    <row r="869" spans="2:3" ht="15.75" customHeight="1" x14ac:dyDescent="0.2">
      <c r="B869"/>
      <c r="C869" s="152"/>
    </row>
    <row r="870" spans="2:3" ht="15.75" customHeight="1" x14ac:dyDescent="0.2">
      <c r="B870"/>
      <c r="C870" s="152"/>
    </row>
    <row r="871" spans="2:3" ht="15.75" customHeight="1" x14ac:dyDescent="0.2">
      <c r="B871"/>
      <c r="C871" s="152"/>
    </row>
    <row r="872" spans="2:3" ht="15.75" customHeight="1" x14ac:dyDescent="0.2">
      <c r="B872"/>
      <c r="C872" s="152"/>
    </row>
    <row r="873" spans="2:3" ht="15.75" customHeight="1" x14ac:dyDescent="0.2">
      <c r="B873"/>
      <c r="C873" s="152"/>
    </row>
    <row r="874" spans="2:3" ht="15.75" customHeight="1" x14ac:dyDescent="0.2">
      <c r="B874"/>
      <c r="C874" s="152"/>
    </row>
    <row r="875" spans="2:3" ht="15.75" customHeight="1" x14ac:dyDescent="0.2">
      <c r="B875"/>
      <c r="C875" s="152"/>
    </row>
    <row r="876" spans="2:3" ht="15.75" customHeight="1" x14ac:dyDescent="0.2">
      <c r="B876"/>
      <c r="C876" s="152"/>
    </row>
    <row r="877" spans="2:3" ht="15.75" customHeight="1" x14ac:dyDescent="0.2">
      <c r="B877"/>
      <c r="C877" s="152"/>
    </row>
    <row r="878" spans="2:3" ht="15.75" customHeight="1" x14ac:dyDescent="0.2">
      <c r="B878"/>
      <c r="C878" s="152"/>
    </row>
    <row r="879" spans="2:3" ht="15.75" customHeight="1" x14ac:dyDescent="0.2">
      <c r="B879"/>
      <c r="C879" s="152"/>
    </row>
    <row r="880" spans="2:3" ht="15.75" customHeight="1" x14ac:dyDescent="0.2">
      <c r="B880"/>
      <c r="C880" s="152"/>
    </row>
    <row r="881" spans="2:3" ht="15.75" customHeight="1" x14ac:dyDescent="0.2">
      <c r="B881"/>
      <c r="C881" s="152"/>
    </row>
    <row r="882" spans="2:3" ht="15.75" customHeight="1" x14ac:dyDescent="0.2">
      <c r="B882"/>
      <c r="C882" s="152"/>
    </row>
    <row r="883" spans="2:3" ht="15.75" customHeight="1" x14ac:dyDescent="0.2">
      <c r="B883"/>
      <c r="C883" s="152"/>
    </row>
    <row r="884" spans="2:3" ht="15.75" customHeight="1" x14ac:dyDescent="0.2">
      <c r="B884"/>
      <c r="C884" s="152"/>
    </row>
    <row r="885" spans="2:3" ht="15.75" customHeight="1" x14ac:dyDescent="0.2">
      <c r="B885"/>
      <c r="C885" s="152"/>
    </row>
    <row r="886" spans="2:3" ht="15.75" customHeight="1" x14ac:dyDescent="0.2">
      <c r="B886"/>
      <c r="C886" s="152"/>
    </row>
    <row r="887" spans="2:3" ht="15.75" customHeight="1" x14ac:dyDescent="0.2">
      <c r="B887"/>
      <c r="C887" s="152"/>
    </row>
    <row r="888" spans="2:3" ht="15.75" customHeight="1" x14ac:dyDescent="0.2">
      <c r="B888"/>
      <c r="C888" s="152"/>
    </row>
    <row r="889" spans="2:3" ht="15.75" customHeight="1" x14ac:dyDescent="0.2">
      <c r="B889"/>
      <c r="C889" s="152"/>
    </row>
    <row r="890" spans="2:3" ht="15.75" customHeight="1" x14ac:dyDescent="0.2">
      <c r="B890"/>
      <c r="C890" s="152"/>
    </row>
    <row r="891" spans="2:3" ht="15.75" customHeight="1" x14ac:dyDescent="0.2">
      <c r="B891"/>
      <c r="C891" s="152"/>
    </row>
    <row r="892" spans="2:3" ht="15.75" customHeight="1" x14ac:dyDescent="0.2">
      <c r="B892"/>
      <c r="C892" s="152"/>
    </row>
    <row r="893" spans="2:3" ht="15.75" customHeight="1" x14ac:dyDescent="0.2">
      <c r="B893"/>
      <c r="C893" s="152"/>
    </row>
    <row r="894" spans="2:3" ht="15.75" customHeight="1" x14ac:dyDescent="0.2">
      <c r="B894"/>
      <c r="C894" s="152"/>
    </row>
    <row r="895" spans="2:3" ht="15.75" customHeight="1" x14ac:dyDescent="0.2">
      <c r="B895"/>
      <c r="C895" s="152"/>
    </row>
    <row r="896" spans="2:3" ht="15.75" customHeight="1" x14ac:dyDescent="0.2">
      <c r="B896"/>
      <c r="C896" s="152"/>
    </row>
    <row r="897" spans="2:3" ht="15.75" customHeight="1" x14ac:dyDescent="0.2">
      <c r="B897"/>
      <c r="C897" s="152"/>
    </row>
    <row r="898" spans="2:3" ht="15.75" customHeight="1" x14ac:dyDescent="0.2">
      <c r="B898"/>
      <c r="C898" s="152"/>
    </row>
    <row r="899" spans="2:3" ht="15.75" customHeight="1" x14ac:dyDescent="0.2">
      <c r="B899"/>
      <c r="C899" s="152"/>
    </row>
    <row r="900" spans="2:3" ht="15.75" customHeight="1" x14ac:dyDescent="0.2">
      <c r="B900"/>
      <c r="C900" s="152"/>
    </row>
    <row r="901" spans="2:3" ht="15.75" customHeight="1" x14ac:dyDescent="0.2">
      <c r="B901"/>
      <c r="C901" s="152"/>
    </row>
    <row r="902" spans="2:3" ht="15.75" customHeight="1" x14ac:dyDescent="0.2">
      <c r="B902"/>
      <c r="C902" s="152"/>
    </row>
    <row r="903" spans="2:3" ht="15.75" customHeight="1" x14ac:dyDescent="0.2">
      <c r="B903"/>
      <c r="C903" s="152"/>
    </row>
    <row r="904" spans="2:3" ht="15.75" customHeight="1" x14ac:dyDescent="0.2">
      <c r="B904"/>
      <c r="C904" s="152"/>
    </row>
    <row r="905" spans="2:3" ht="15.75" customHeight="1" x14ac:dyDescent="0.2">
      <c r="B905"/>
      <c r="C905" s="152"/>
    </row>
    <row r="906" spans="2:3" ht="15.75" customHeight="1" x14ac:dyDescent="0.2">
      <c r="B906"/>
      <c r="C906" s="152"/>
    </row>
    <row r="907" spans="2:3" ht="15.75" customHeight="1" x14ac:dyDescent="0.2">
      <c r="B907"/>
      <c r="C907" s="152"/>
    </row>
    <row r="908" spans="2:3" ht="15.75" customHeight="1" x14ac:dyDescent="0.2">
      <c r="B908"/>
      <c r="C908" s="152"/>
    </row>
    <row r="909" spans="2:3" ht="15.75" customHeight="1" x14ac:dyDescent="0.2">
      <c r="B909"/>
      <c r="C909" s="152"/>
    </row>
    <row r="910" spans="2:3" ht="15.75" customHeight="1" x14ac:dyDescent="0.2">
      <c r="B910"/>
      <c r="C910" s="152"/>
    </row>
    <row r="911" spans="2:3" ht="15.75" customHeight="1" x14ac:dyDescent="0.2">
      <c r="B911"/>
      <c r="C911" s="152"/>
    </row>
    <row r="912" spans="2:3" ht="15.75" customHeight="1" x14ac:dyDescent="0.2">
      <c r="B912"/>
      <c r="C912" s="152"/>
    </row>
    <row r="913" spans="2:3" ht="15.75" customHeight="1" x14ac:dyDescent="0.2">
      <c r="B913"/>
      <c r="C913" s="152"/>
    </row>
    <row r="914" spans="2:3" ht="15.75" customHeight="1" x14ac:dyDescent="0.2">
      <c r="B914"/>
      <c r="C914" s="152"/>
    </row>
    <row r="915" spans="2:3" ht="15.75" customHeight="1" x14ac:dyDescent="0.2">
      <c r="B915"/>
      <c r="C915" s="152"/>
    </row>
    <row r="916" spans="2:3" ht="15.75" customHeight="1" x14ac:dyDescent="0.2">
      <c r="B916"/>
      <c r="C916" s="152"/>
    </row>
    <row r="917" spans="2:3" ht="15.75" customHeight="1" x14ac:dyDescent="0.2">
      <c r="B917"/>
      <c r="C917" s="152"/>
    </row>
    <row r="918" spans="2:3" ht="15.75" customHeight="1" x14ac:dyDescent="0.2">
      <c r="B918"/>
      <c r="C918" s="152"/>
    </row>
    <row r="919" spans="2:3" ht="15.75" customHeight="1" x14ac:dyDescent="0.2">
      <c r="B919"/>
      <c r="C919" s="152"/>
    </row>
    <row r="920" spans="2:3" ht="15.75" customHeight="1" x14ac:dyDescent="0.2">
      <c r="B920"/>
      <c r="C920" s="152"/>
    </row>
    <row r="921" spans="2:3" ht="15.75" customHeight="1" x14ac:dyDescent="0.2">
      <c r="B921"/>
      <c r="C921" s="152"/>
    </row>
    <row r="922" spans="2:3" ht="15.75" customHeight="1" x14ac:dyDescent="0.2">
      <c r="B922"/>
      <c r="C922" s="152"/>
    </row>
    <row r="923" spans="2:3" ht="15.75" customHeight="1" x14ac:dyDescent="0.2">
      <c r="B923"/>
      <c r="C923" s="152"/>
    </row>
    <row r="924" spans="2:3" ht="15.75" customHeight="1" x14ac:dyDescent="0.2">
      <c r="B924"/>
      <c r="C924" s="152"/>
    </row>
    <row r="925" spans="2:3" ht="15.75" customHeight="1" x14ac:dyDescent="0.2">
      <c r="B925"/>
      <c r="C925" s="152"/>
    </row>
    <row r="926" spans="2:3" ht="15.75" customHeight="1" x14ac:dyDescent="0.2">
      <c r="B926"/>
      <c r="C926" s="152"/>
    </row>
    <row r="927" spans="2:3" ht="15.75" customHeight="1" x14ac:dyDescent="0.2">
      <c r="B927"/>
      <c r="C927" s="152"/>
    </row>
    <row r="928" spans="2:3" ht="15.75" customHeight="1" x14ac:dyDescent="0.2">
      <c r="B928"/>
      <c r="C928" s="152"/>
    </row>
    <row r="929" spans="2:3" ht="15.75" customHeight="1" x14ac:dyDescent="0.2">
      <c r="B929"/>
      <c r="C929" s="152"/>
    </row>
    <row r="930" spans="2:3" ht="15.75" customHeight="1" x14ac:dyDescent="0.2">
      <c r="B930"/>
      <c r="C930" s="152"/>
    </row>
    <row r="931" spans="2:3" ht="15.75" customHeight="1" x14ac:dyDescent="0.2">
      <c r="B931"/>
      <c r="C931" s="152"/>
    </row>
    <row r="932" spans="2:3" ht="15.75" customHeight="1" x14ac:dyDescent="0.2">
      <c r="B932"/>
      <c r="C932" s="152"/>
    </row>
    <row r="933" spans="2:3" ht="15.75" customHeight="1" x14ac:dyDescent="0.2">
      <c r="B933"/>
      <c r="C933" s="152"/>
    </row>
    <row r="934" spans="2:3" ht="15.75" customHeight="1" x14ac:dyDescent="0.2">
      <c r="B934"/>
      <c r="C934" s="152"/>
    </row>
    <row r="935" spans="2:3" ht="15.75" customHeight="1" x14ac:dyDescent="0.2">
      <c r="B935"/>
      <c r="C935" s="152"/>
    </row>
    <row r="936" spans="2:3" ht="15.75" customHeight="1" x14ac:dyDescent="0.2">
      <c r="B936"/>
      <c r="C936" s="152"/>
    </row>
    <row r="937" spans="2:3" ht="15.75" customHeight="1" x14ac:dyDescent="0.2">
      <c r="B937"/>
      <c r="C937" s="152"/>
    </row>
    <row r="938" spans="2:3" ht="15.75" customHeight="1" x14ac:dyDescent="0.2">
      <c r="B938"/>
      <c r="C938" s="152"/>
    </row>
    <row r="939" spans="2:3" ht="15.75" customHeight="1" x14ac:dyDescent="0.2">
      <c r="B939"/>
      <c r="C939" s="152"/>
    </row>
    <row r="940" spans="2:3" ht="15.75" customHeight="1" x14ac:dyDescent="0.2">
      <c r="B940"/>
      <c r="C940" s="152"/>
    </row>
    <row r="941" spans="2:3" ht="15.75" customHeight="1" x14ac:dyDescent="0.2">
      <c r="B941"/>
      <c r="C941" s="152"/>
    </row>
    <row r="942" spans="2:3" ht="15.75" customHeight="1" x14ac:dyDescent="0.2">
      <c r="B942"/>
      <c r="C942" s="152"/>
    </row>
    <row r="943" spans="2:3" ht="15.75" customHeight="1" x14ac:dyDescent="0.2">
      <c r="B943"/>
      <c r="C943" s="152"/>
    </row>
    <row r="944" spans="2:3" ht="15.75" customHeight="1" x14ac:dyDescent="0.2">
      <c r="B944"/>
      <c r="C944" s="152"/>
    </row>
    <row r="945" spans="2:3" ht="15.75" customHeight="1" x14ac:dyDescent="0.2">
      <c r="B945"/>
      <c r="C945" s="152"/>
    </row>
    <row r="946" spans="2:3" ht="15.75" customHeight="1" x14ac:dyDescent="0.2">
      <c r="B946"/>
      <c r="C946" s="152"/>
    </row>
    <row r="947" spans="2:3" ht="15.75" customHeight="1" x14ac:dyDescent="0.2">
      <c r="B947"/>
      <c r="C947" s="152"/>
    </row>
    <row r="948" spans="2:3" ht="15.75" customHeight="1" x14ac:dyDescent="0.2">
      <c r="B948"/>
      <c r="C948" s="152"/>
    </row>
    <row r="949" spans="2:3" ht="15.75" customHeight="1" x14ac:dyDescent="0.2">
      <c r="B949"/>
      <c r="C949" s="152"/>
    </row>
    <row r="950" spans="2:3" ht="15.75" customHeight="1" x14ac:dyDescent="0.2">
      <c r="B950"/>
      <c r="C950" s="152"/>
    </row>
    <row r="951" spans="2:3" ht="15.75" customHeight="1" x14ac:dyDescent="0.2">
      <c r="B951"/>
      <c r="C951" s="152"/>
    </row>
    <row r="952" spans="2:3" ht="15.75" customHeight="1" x14ac:dyDescent="0.2">
      <c r="B952"/>
      <c r="C952" s="152"/>
    </row>
    <row r="953" spans="2:3" ht="15.75" customHeight="1" x14ac:dyDescent="0.2">
      <c r="B953"/>
      <c r="C953" s="152"/>
    </row>
    <row r="954" spans="2:3" ht="15.75" customHeight="1" x14ac:dyDescent="0.2">
      <c r="B954"/>
      <c r="C954" s="152"/>
    </row>
    <row r="955" spans="2:3" ht="15.75" customHeight="1" x14ac:dyDescent="0.2">
      <c r="B955"/>
      <c r="C955" s="152"/>
    </row>
    <row r="956" spans="2:3" ht="15.75" customHeight="1" x14ac:dyDescent="0.2">
      <c r="B956"/>
      <c r="C956" s="152"/>
    </row>
    <row r="957" spans="2:3" ht="15.75" customHeight="1" x14ac:dyDescent="0.2">
      <c r="B957"/>
      <c r="C957" s="152"/>
    </row>
    <row r="958" spans="2:3" ht="15.75" customHeight="1" x14ac:dyDescent="0.2">
      <c r="B958"/>
      <c r="C958" s="152"/>
    </row>
    <row r="959" spans="2:3" ht="15.75" customHeight="1" x14ac:dyDescent="0.2">
      <c r="B959"/>
      <c r="C959" s="152"/>
    </row>
    <row r="960" spans="2:3" ht="15.75" customHeight="1" x14ac:dyDescent="0.2">
      <c r="B960"/>
      <c r="C960" s="152"/>
    </row>
    <row r="961" spans="2:3" ht="15.75" customHeight="1" x14ac:dyDescent="0.2">
      <c r="B961"/>
      <c r="C961" s="152"/>
    </row>
    <row r="962" spans="2:3" ht="15.75" customHeight="1" x14ac:dyDescent="0.2">
      <c r="B962"/>
      <c r="C962" s="152"/>
    </row>
    <row r="963" spans="2:3" ht="15.75" customHeight="1" x14ac:dyDescent="0.2">
      <c r="B963"/>
      <c r="C963" s="152"/>
    </row>
    <row r="964" spans="2:3" ht="15.75" customHeight="1" x14ac:dyDescent="0.2">
      <c r="B964"/>
      <c r="C964" s="152"/>
    </row>
    <row r="965" spans="2:3" ht="15.75" customHeight="1" x14ac:dyDescent="0.2">
      <c r="B965"/>
      <c r="C965" s="152"/>
    </row>
    <row r="966" spans="2:3" ht="15.75" customHeight="1" x14ac:dyDescent="0.2">
      <c r="B966"/>
      <c r="C966" s="152"/>
    </row>
    <row r="967" spans="2:3" ht="15.75" customHeight="1" x14ac:dyDescent="0.2">
      <c r="B967"/>
      <c r="C967" s="152"/>
    </row>
    <row r="968" spans="2:3" ht="15.75" customHeight="1" x14ac:dyDescent="0.2">
      <c r="B968"/>
      <c r="C968" s="152"/>
    </row>
    <row r="969" spans="2:3" ht="15.75" customHeight="1" x14ac:dyDescent="0.2">
      <c r="B969"/>
      <c r="C969" s="152"/>
    </row>
    <row r="970" spans="2:3" ht="15.75" customHeight="1" x14ac:dyDescent="0.2">
      <c r="B970"/>
      <c r="C970" s="152"/>
    </row>
    <row r="971" spans="2:3" ht="15.75" customHeight="1" x14ac:dyDescent="0.2">
      <c r="B971"/>
      <c r="C971" s="152"/>
    </row>
    <row r="972" spans="2:3" ht="15.75" customHeight="1" x14ac:dyDescent="0.2">
      <c r="B972"/>
      <c r="C972" s="152"/>
    </row>
    <row r="973" spans="2:3" ht="15.75" customHeight="1" x14ac:dyDescent="0.2">
      <c r="B973"/>
      <c r="C973" s="152"/>
    </row>
    <row r="974" spans="2:3" ht="15.75" customHeight="1" x14ac:dyDescent="0.2">
      <c r="B974"/>
      <c r="C974" s="152"/>
    </row>
    <row r="975" spans="2:3" ht="15.75" customHeight="1" x14ac:dyDescent="0.2">
      <c r="B975"/>
      <c r="C975" s="152"/>
    </row>
    <row r="976" spans="2:3" ht="15.75" customHeight="1" x14ac:dyDescent="0.2">
      <c r="B976"/>
      <c r="C976" s="152"/>
    </row>
    <row r="977" spans="2:3" ht="15.75" customHeight="1" x14ac:dyDescent="0.2">
      <c r="B977"/>
      <c r="C977" s="152"/>
    </row>
    <row r="978" spans="2:3" ht="15.75" customHeight="1" x14ac:dyDescent="0.2">
      <c r="B978"/>
      <c r="C978" s="152"/>
    </row>
    <row r="979" spans="2:3" ht="15.75" customHeight="1" x14ac:dyDescent="0.2">
      <c r="B979"/>
      <c r="C979" s="152"/>
    </row>
    <row r="980" spans="2:3" ht="15.75" customHeight="1" x14ac:dyDescent="0.2">
      <c r="B980"/>
      <c r="C980" s="152"/>
    </row>
    <row r="981" spans="2:3" ht="15.75" customHeight="1" x14ac:dyDescent="0.2">
      <c r="B981"/>
      <c r="C981" s="152"/>
    </row>
    <row r="982" spans="2:3" ht="15.75" customHeight="1" x14ac:dyDescent="0.2">
      <c r="B982"/>
      <c r="C982" s="152"/>
    </row>
    <row r="983" spans="2:3" ht="15.75" customHeight="1" x14ac:dyDescent="0.2">
      <c r="B983"/>
      <c r="C983" s="152"/>
    </row>
    <row r="984" spans="2:3" ht="15.75" customHeight="1" x14ac:dyDescent="0.2">
      <c r="B984"/>
      <c r="C984" s="152"/>
    </row>
    <row r="985" spans="2:3" ht="15.75" customHeight="1" x14ac:dyDescent="0.2">
      <c r="B985"/>
      <c r="C985" s="152"/>
    </row>
    <row r="986" spans="2:3" ht="15.75" customHeight="1" x14ac:dyDescent="0.2">
      <c r="B986"/>
      <c r="C986" s="152"/>
    </row>
    <row r="987" spans="2:3" ht="15.75" customHeight="1" x14ac:dyDescent="0.2">
      <c r="B987"/>
      <c r="C987" s="152"/>
    </row>
    <row r="988" spans="2:3" ht="15.75" customHeight="1" x14ac:dyDescent="0.2">
      <c r="B988"/>
      <c r="C988" s="152"/>
    </row>
    <row r="989" spans="2:3" ht="15.75" customHeight="1" x14ac:dyDescent="0.2">
      <c r="B989"/>
      <c r="C989" s="152"/>
    </row>
    <row r="990" spans="2:3" ht="15.75" customHeight="1" x14ac:dyDescent="0.2">
      <c r="B990"/>
      <c r="C990" s="152"/>
    </row>
    <row r="991" spans="2:3" ht="15.75" customHeight="1" x14ac:dyDescent="0.2">
      <c r="B991"/>
      <c r="C991" s="152"/>
    </row>
    <row r="992" spans="2:3" ht="15.75" customHeight="1" x14ac:dyDescent="0.2">
      <c r="B992"/>
      <c r="C992" s="152"/>
    </row>
    <row r="993" spans="2:3" ht="15.75" customHeight="1" x14ac:dyDescent="0.2">
      <c r="B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4" workbookViewId="0">
      <selection activeCell="D58" sqref="D58 D58"/>
    </sheetView>
  </sheetViews>
  <sheetFormatPr defaultColWidth="26.57031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1083780.02</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1197651.0699999998</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681808.60999999987</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232386.21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172319.86</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8095.54</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64289.67</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57219.95</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145000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2497.38</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515842.46</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1247523.45</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534383.38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218588.21</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192955.28</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3088.18</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38586.14</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58668.21</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20000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2497.36</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705778.83</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7361.24</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7361.24</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1033907.6399999999</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527125.25</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411326.39</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52201.039999999994</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3537.4</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12836.07</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9337.3799999999992</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26490.19</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6409.5499999999993</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89.15</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944</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5376.4</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108338.35</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12899.3</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33124.32</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4424.1899999999996</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57890.54</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80459.78</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1969.61</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4201.6899999999996</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101.73</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74186.75</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161820.66999999998</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125000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32175.37</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4645.3</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2097</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2097</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115798.86</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8307.81</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29955.95</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26052.959999999999</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51482.14</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506782.39</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161193.42000000001</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19446.61</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326142.36</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C17" sqref="C17 C17"/>
    </sheetView>
  </sheetViews>
  <sheetFormatPr defaultColWidth="2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7</v>
      </c>
      <c r="G3" s="282">
        <f>IF(RefStr!C12&lt;&gt;"",INT(VALUE(MID(RefStr!C12,1,4))),0)</f>
        <v>2024</v>
      </c>
      <c r="H3" s="283">
        <f>IF(RefStr!C12&lt;&gt;"",INT(VALUE(MID(RefStr!C12,6,2))),0)</f>
        <v>12</v>
      </c>
      <c r="I3" s="284">
        <f>RefStr!C10*1</f>
        <v>22</v>
      </c>
      <c r="J3" s="285" t="str">
        <f>RefStr!H7</f>
        <v>DA</v>
      </c>
      <c r="K3" s="283" t="str">
        <f>RefStr!H9</f>
        <v>DA</v>
      </c>
      <c r="L3" s="283" t="str">
        <f>RefStr!H10</f>
        <v>DA</v>
      </c>
      <c r="M3" s="283" t="str">
        <f>RefStr!H8</f>
        <v>DA</v>
      </c>
      <c r="N3" s="283" t="str">
        <f>RefStr!H11</f>
        <v>DA</v>
      </c>
      <c r="O3" s="286">
        <f>RefStr!C6</f>
        <v>38366</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7</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Provjera</v>
      </c>
      <c r="C214" s="200" t="s">
        <v>3247</v>
      </c>
      <c r="D214" s="128"/>
      <c r="E214" s="256">
        <f t="shared" si="12"/>
        <v>0</v>
      </c>
      <c r="F214" s="256">
        <f t="shared" si="13"/>
        <v>1</v>
      </c>
      <c r="G214" s="256"/>
      <c r="H214" s="256"/>
      <c r="I214" s="256"/>
      <c r="J214" s="256"/>
      <c r="K214" s="256"/>
      <c r="L214" s="256">
        <f>IF(AND('PR-RAS'!D24&gt;0,'PR-RAS'!D658=0),1,0)</f>
        <v>1</v>
      </c>
      <c r="M214" s="256">
        <f>IF(AND('PR-RAS'!E24&gt;0,'PR-RAS'!E658=0),1,0)</f>
        <v>1</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Provjera</v>
      </c>
      <c r="C217" s="200" t="s">
        <v>3250</v>
      </c>
      <c r="D217" s="128"/>
      <c r="E217" s="256">
        <f t="shared" si="12"/>
        <v>0</v>
      </c>
      <c r="F217" s="256">
        <f t="shared" si="13"/>
        <v>1</v>
      </c>
      <c r="G217" s="256"/>
      <c r="H217" s="256"/>
      <c r="I217" s="256"/>
      <c r="J217" s="256"/>
      <c r="K217" s="256"/>
      <c r="L217" s="256">
        <f>IF(AND('PR-RAS'!D117&gt;0,SUM('PR-RAS'!D710:'PR-RAS'!D712)=0),1,0)</f>
        <v>1</v>
      </c>
      <c r="M217" s="256">
        <f>IF(AND('PR-RAS'!E117&gt;0,SUM('PR-RAS'!E710:'PR-RAS'!E712)=0),1,0)</f>
        <v>1</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Provjera</v>
      </c>
      <c r="C223" s="200" t="s">
        <v>3256</v>
      </c>
      <c r="D223" s="128"/>
      <c r="E223" s="256">
        <f t="shared" si="12"/>
        <v>0</v>
      </c>
      <c r="F223" s="256">
        <f t="shared" si="13"/>
        <v>1</v>
      </c>
      <c r="G223" s="256"/>
      <c r="H223" s="256"/>
      <c r="I223" s="256"/>
      <c r="J223" s="256"/>
      <c r="K223" s="256"/>
      <c r="L223" s="256">
        <f>IF(AND('PR-RAS'!D190&gt;0,'PR-RAS'!D726=0),1,0)</f>
        <v>1</v>
      </c>
      <c r="M223" s="256">
        <f>IF(AND('PR-RAS'!E190&gt;0,'PR-RAS'!E726=0),1,0)</f>
        <v>1</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Provjera</v>
      </c>
      <c r="C225" s="200" t="s">
        <v>3258</v>
      </c>
      <c r="D225" s="128"/>
      <c r="E225" s="256">
        <f t="shared" si="12"/>
        <v>0</v>
      </c>
      <c r="F225" s="256">
        <f t="shared" si="13"/>
        <v>1</v>
      </c>
      <c r="G225" s="256"/>
      <c r="H225" s="256"/>
      <c r="I225" s="256"/>
      <c r="J225" s="256"/>
      <c r="K225" s="256"/>
      <c r="L225" s="256">
        <f>IF(AND('PR-RAS'!D214&gt;0,'PR-RAS'!D758=0),1,0)</f>
        <v>1</v>
      </c>
      <c r="M225" s="256">
        <f>IF(AND('PR-RAS'!E214&gt;0,'PR-RAS'!E758=0),1,0)</f>
        <v>1</v>
      </c>
      <c r="N225" s="256"/>
      <c r="O225" s="256"/>
      <c r="P225" s="256"/>
    </row>
    <row r="226" spans="1:16" ht="30" customHeight="1" x14ac:dyDescent="0.2">
      <c r="A226" s="129">
        <v>189</v>
      </c>
      <c r="B226" s="130" t="str">
        <f t="shared" si="11"/>
        <v>Provjera</v>
      </c>
      <c r="C226" s="200" t="s">
        <v>3259</v>
      </c>
      <c r="D226" s="128"/>
      <c r="E226" s="256">
        <f t="shared" si="12"/>
        <v>0</v>
      </c>
      <c r="F226" s="256">
        <f t="shared" si="13"/>
        <v>1</v>
      </c>
      <c r="G226" s="256"/>
      <c r="H226" s="256"/>
      <c r="I226" s="256"/>
      <c r="J226" s="256"/>
      <c r="K226" s="256"/>
      <c r="L226" s="256">
        <f>IF(AND('PR-RAS'!D265&gt;0,'PR-RAS'!D829=0),1,0)</f>
        <v>1</v>
      </c>
      <c r="M226" s="256">
        <f>IF(AND('PR-RAS'!E265&gt;0,'PR-RAS'!E829=0),1,0)</f>
        <v>1</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6.57031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 B</cp:lastModifiedBy>
  <cp:lastPrinted>2025-02-12T12:36:34Z</cp:lastPrinted>
  <dcterms:created xsi:type="dcterms:W3CDTF">2022-04-01T05:14:30Z</dcterms:created>
  <dcterms:modified xsi:type="dcterms:W3CDTF">2025-02-13T12:28:40Z</dcterms:modified>
</cp:coreProperties>
</file>